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05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7" i="1"/>
  <c r="AE8"/>
  <c r="AE9"/>
  <c r="AE7"/>
  <c r="AQ63" l="1"/>
  <c r="AR63"/>
  <c r="AS63"/>
  <c r="AT63"/>
  <c r="AU63"/>
  <c r="AV63"/>
  <c r="AW63"/>
  <c r="AX63"/>
  <c r="AY63"/>
  <c r="AZ63"/>
  <c r="BA63"/>
  <c r="BC63"/>
  <c r="BD63"/>
  <c r="BE63"/>
  <c r="BF63"/>
  <c r="AQ64"/>
  <c r="AR64"/>
  <c r="AS64"/>
  <c r="AT64"/>
  <c r="AU64"/>
  <c r="AV64"/>
  <c r="AW64"/>
  <c r="AX64"/>
  <c r="AY64"/>
  <c r="AZ64"/>
  <c r="BA64"/>
  <c r="BB64"/>
  <c r="BC64"/>
  <c r="BD64"/>
  <c r="BE64"/>
  <c r="BF64"/>
  <c r="AQ65"/>
  <c r="AR65"/>
  <c r="AS65"/>
  <c r="AT65"/>
  <c r="AU65"/>
  <c r="AV65"/>
  <c r="AW65"/>
  <c r="AX65"/>
  <c r="AY65"/>
  <c r="AZ65"/>
  <c r="BA65"/>
  <c r="BB65"/>
  <c r="BC65"/>
  <c r="BD65"/>
  <c r="BE65"/>
  <c r="BF65"/>
  <c r="AP64"/>
  <c r="AP65"/>
  <c r="AP63"/>
  <c r="AQ37"/>
  <c r="AR37"/>
  <c r="AS37"/>
  <c r="AT37"/>
  <c r="AU37"/>
  <c r="AV37"/>
  <c r="AW37"/>
  <c r="AX37"/>
  <c r="AY37"/>
  <c r="AZ37"/>
  <c r="BA37"/>
  <c r="BC37"/>
  <c r="BD37"/>
  <c r="BE37"/>
  <c r="BF37"/>
  <c r="AQ38"/>
  <c r="AR38"/>
  <c r="AS38"/>
  <c r="AT38"/>
  <c r="AU38"/>
  <c r="AV38"/>
  <c r="AW38"/>
  <c r="AX38"/>
  <c r="AY38"/>
  <c r="AZ38"/>
  <c r="BA38"/>
  <c r="BB38"/>
  <c r="BC38"/>
  <c r="BD38"/>
  <c r="BE38"/>
  <c r="BF38"/>
  <c r="AQ39"/>
  <c r="AR39"/>
  <c r="AS39"/>
  <c r="AT39"/>
  <c r="AU39"/>
  <c r="AV39"/>
  <c r="AW39"/>
  <c r="AX39"/>
  <c r="AY39"/>
  <c r="AZ39"/>
  <c r="BA39"/>
  <c r="BB39"/>
  <c r="BC39"/>
  <c r="BD39"/>
  <c r="BE39"/>
  <c r="BF39"/>
  <c r="AP38"/>
  <c r="AP39"/>
  <c r="AP37"/>
  <c r="E63"/>
  <c r="F63"/>
  <c r="G63"/>
  <c r="H63"/>
  <c r="I63"/>
  <c r="J63"/>
  <c r="K63"/>
  <c r="L63"/>
  <c r="M63"/>
  <c r="N63"/>
  <c r="O63"/>
  <c r="Q63"/>
  <c r="R63"/>
  <c r="S63"/>
  <c r="T63"/>
  <c r="E64"/>
  <c r="F64"/>
  <c r="G64"/>
  <c r="H64"/>
  <c r="I64"/>
  <c r="J64"/>
  <c r="K64"/>
  <c r="L64"/>
  <c r="M64"/>
  <c r="N64"/>
  <c r="O64"/>
  <c r="P64"/>
  <c r="Q64"/>
  <c r="R64"/>
  <c r="S64"/>
  <c r="T64"/>
  <c r="E65"/>
  <c r="F65"/>
  <c r="G65"/>
  <c r="H65"/>
  <c r="I65"/>
  <c r="J65"/>
  <c r="K65"/>
  <c r="L65"/>
  <c r="M65"/>
  <c r="N65"/>
  <c r="O65"/>
  <c r="P65"/>
  <c r="Q65"/>
  <c r="R65"/>
  <c r="S65"/>
  <c r="T65"/>
  <c r="D64"/>
  <c r="D65"/>
  <c r="D63"/>
  <c r="E37"/>
  <c r="F37"/>
  <c r="G37"/>
  <c r="H37"/>
  <c r="I37"/>
  <c r="J37"/>
  <c r="K37"/>
  <c r="L37"/>
  <c r="M37"/>
  <c r="N37"/>
  <c r="O37"/>
  <c r="Q37"/>
  <c r="R37"/>
  <c r="S37"/>
  <c r="T37"/>
  <c r="E38"/>
  <c r="F38"/>
  <c r="G38"/>
  <c r="H38"/>
  <c r="I38"/>
  <c r="J38"/>
  <c r="K38"/>
  <c r="L38"/>
  <c r="M38"/>
  <c r="N38"/>
  <c r="O38"/>
  <c r="P38"/>
  <c r="Q38"/>
  <c r="R38"/>
  <c r="S38"/>
  <c r="T38"/>
  <c r="E39"/>
  <c r="F39"/>
  <c r="G39"/>
  <c r="H39"/>
  <c r="I39"/>
  <c r="J39"/>
  <c r="K39"/>
  <c r="L39"/>
  <c r="M39"/>
  <c r="N39"/>
  <c r="O39"/>
  <c r="P39"/>
  <c r="Q39"/>
  <c r="R39"/>
  <c r="S39"/>
  <c r="T39"/>
  <c r="D38"/>
  <c r="D39"/>
  <c r="D37"/>
  <c r="BO2" l="1"/>
  <c r="AC2" l="1"/>
  <c r="BA60"/>
  <c r="AS60"/>
  <c r="BD59"/>
  <c r="AV59"/>
  <c r="AY58"/>
  <c r="AS58"/>
  <c r="AQ58"/>
  <c r="AP58"/>
  <c r="AQ32"/>
  <c r="AR32"/>
  <c r="AS32"/>
  <c r="AT32"/>
  <c r="AU32"/>
  <c r="AV32"/>
  <c r="AW32"/>
  <c r="AX32"/>
  <c r="AY32"/>
  <c r="AZ32"/>
  <c r="BA32"/>
  <c r="BB32"/>
  <c r="BC32"/>
  <c r="BD32"/>
  <c r="BE32"/>
  <c r="BF32"/>
  <c r="AQ33"/>
  <c r="AR33"/>
  <c r="AS33"/>
  <c r="AT33"/>
  <c r="AU33"/>
  <c r="AV33"/>
  <c r="AW33"/>
  <c r="AX33"/>
  <c r="AY33"/>
  <c r="AZ33"/>
  <c r="BA33"/>
  <c r="BB33"/>
  <c r="BC33"/>
  <c r="BD33"/>
  <c r="BE33"/>
  <c r="BF33"/>
  <c r="AQ34"/>
  <c r="AR34"/>
  <c r="AS34"/>
  <c r="AT34"/>
  <c r="AU34"/>
  <c r="AV34"/>
  <c r="AW34"/>
  <c r="AX34"/>
  <c r="AY34"/>
  <c r="AZ34"/>
  <c r="BA34"/>
  <c r="BB34"/>
  <c r="BC34"/>
  <c r="BD34"/>
  <c r="BE34"/>
  <c r="BF34"/>
  <c r="AP33"/>
  <c r="BO8" s="1"/>
  <c r="AP34"/>
  <c r="BO9" s="1"/>
  <c r="AP32"/>
  <c r="BO7" s="1"/>
  <c r="AR58"/>
  <c r="AT58"/>
  <c r="AU58"/>
  <c r="AV58"/>
  <c r="AW58"/>
  <c r="AX58"/>
  <c r="AZ58"/>
  <c r="BA58"/>
  <c r="BB58"/>
  <c r="BC58"/>
  <c r="BD58"/>
  <c r="BE58"/>
  <c r="BF58"/>
  <c r="AQ59"/>
  <c r="AR59"/>
  <c r="AS59"/>
  <c r="AT59"/>
  <c r="AU59"/>
  <c r="AW59"/>
  <c r="AX59"/>
  <c r="AY59"/>
  <c r="AZ59"/>
  <c r="BA59"/>
  <c r="BB59"/>
  <c r="BC59"/>
  <c r="BE59"/>
  <c r="BF59"/>
  <c r="AQ60"/>
  <c r="AR60"/>
  <c r="AT60"/>
  <c r="AU60"/>
  <c r="AV60"/>
  <c r="AW60"/>
  <c r="AX60"/>
  <c r="AY60"/>
  <c r="AZ60"/>
  <c r="BB60"/>
  <c r="BC60"/>
  <c r="BD60"/>
  <c r="BE60"/>
  <c r="BF60"/>
  <c r="AP59"/>
  <c r="BP8" s="1"/>
  <c r="AP60"/>
  <c r="BP9" s="1"/>
  <c r="D58"/>
  <c r="D32"/>
  <c r="BR7" l="1"/>
  <c r="BS7" s="1"/>
  <c r="BT7" s="1"/>
  <c r="BR6"/>
  <c r="BS6" s="1"/>
  <c r="BT6" s="1"/>
  <c r="D60"/>
  <c r="D34"/>
  <c r="E58"/>
  <c r="E32"/>
  <c r="F32"/>
  <c r="F58"/>
  <c r="T60"/>
  <c r="T34"/>
  <c r="P58"/>
  <c r="P32"/>
  <c r="J34"/>
  <c r="J60"/>
  <c r="S34"/>
  <c r="S60"/>
  <c r="Q58"/>
  <c r="Q32"/>
  <c r="R60"/>
  <c r="R34"/>
  <c r="G34"/>
  <c r="G60"/>
  <c r="R59"/>
  <c r="R33"/>
  <c r="N58"/>
  <c r="N32"/>
  <c r="M33"/>
  <c r="M59"/>
  <c r="F33"/>
  <c r="F59"/>
  <c r="G59"/>
  <c r="G33"/>
  <c r="J58"/>
  <c r="J32"/>
  <c r="K34"/>
  <c r="AD9" s="1"/>
  <c r="K60"/>
  <c r="O32"/>
  <c r="O58"/>
  <c r="O33"/>
  <c r="O59"/>
  <c r="P59"/>
  <c r="P33"/>
  <c r="O60"/>
  <c r="O34"/>
  <c r="S58"/>
  <c r="S32"/>
  <c r="H60"/>
  <c r="H34"/>
  <c r="J59"/>
  <c r="J33"/>
  <c r="I60"/>
  <c r="I34"/>
  <c r="M32"/>
  <c r="M58"/>
  <c r="P60"/>
  <c r="P34"/>
  <c r="D59"/>
  <c r="D33"/>
  <c r="H33"/>
  <c r="H59"/>
  <c r="L58"/>
  <c r="L32"/>
  <c r="E60"/>
  <c r="E34"/>
  <c r="Q34"/>
  <c r="Q60"/>
  <c r="I33"/>
  <c r="I59"/>
  <c r="H32"/>
  <c r="H58"/>
  <c r="L59"/>
  <c r="L33"/>
  <c r="I32"/>
  <c r="I58"/>
  <c r="T33"/>
  <c r="T59"/>
  <c r="K59"/>
  <c r="K33"/>
  <c r="AD8" s="1"/>
  <c r="E59"/>
  <c r="E33"/>
  <c r="N33"/>
  <c r="N59"/>
  <c r="N60"/>
  <c r="N34"/>
  <c r="G58"/>
  <c r="G32"/>
  <c r="R32"/>
  <c r="R58"/>
  <c r="K32"/>
  <c r="AD7" s="1"/>
  <c r="K58"/>
  <c r="L60"/>
  <c r="L34"/>
  <c r="F34"/>
  <c r="F60"/>
  <c r="S59"/>
  <c r="S33"/>
  <c r="M60"/>
  <c r="M34"/>
  <c r="T58"/>
  <c r="T32"/>
  <c r="Q33"/>
  <c r="Q59"/>
  <c r="AG7" l="1"/>
  <c r="AH7" s="1"/>
  <c r="AI7" s="1"/>
  <c r="AG6"/>
  <c r="AH6" s="1"/>
  <c r="AI6" s="1"/>
</calcChain>
</file>

<file path=xl/sharedStrings.xml><?xml version="1.0" encoding="utf-8"?>
<sst xmlns="http://schemas.openxmlformats.org/spreadsheetml/2006/main" count="629" uniqueCount="73">
  <si>
    <t>County Name</t>
  </si>
  <si>
    <t>State</t>
  </si>
  <si>
    <t>Nlbs(manure+biosolids+fert) Applied by Land Use</t>
  </si>
  <si>
    <t>LoadSourceShortName</t>
  </si>
  <si>
    <t>Plbs(manure+biosolids+fert) Applied by Land Use</t>
  </si>
  <si>
    <t>FIPS</t>
  </si>
  <si>
    <t>Delaware 3A Loads</t>
  </si>
  <si>
    <t>Delaware 3B Loads</t>
  </si>
  <si>
    <t>Delaware Acres/Landuse</t>
  </si>
  <si>
    <t>County Acres by Land Use</t>
  </si>
  <si>
    <t>Totals</t>
  </si>
  <si>
    <t>Delaware 3A Loads/Acre Land Use</t>
  </si>
  <si>
    <t>Nlbs(manure+biosolids+fert) Applied per Land Use Acre</t>
  </si>
  <si>
    <t>Delaware 3B Loads/Acre Land Use</t>
  </si>
  <si>
    <t>Delaware 3A Loads/Acre Landuse</t>
  </si>
  <si>
    <t>Delaware 3B Loads/ Acre Landuse</t>
  </si>
  <si>
    <t>3A Nlbs(manure+biosolids+fert) Applied per Land Use Acre</t>
  </si>
  <si>
    <t>3B Nlbs(manure+biosolids+fert) Applied per Land Use Acre</t>
  </si>
  <si>
    <t>3B vs 3A Nlbs(manure+biosolids+fert) Applied per Acre</t>
  </si>
  <si>
    <t>Graph Title</t>
  </si>
  <si>
    <t>Min/Max</t>
  </si>
  <si>
    <t>x</t>
  </si>
  <si>
    <t>y</t>
  </si>
  <si>
    <t>x=y line</t>
  </si>
  <si>
    <t>3B vs 3A Plbs(manure+biosolids+fert) Applied per Acre</t>
  </si>
  <si>
    <t>3A Plbs(manure+biosolids+fert) Applied per Land Use Acre</t>
  </si>
  <si>
    <t>3B Plbs(manure+biosolids+fert) Applied per Land Use Acre</t>
  </si>
  <si>
    <t>Kent</t>
  </si>
  <si>
    <t>New Castle</t>
  </si>
  <si>
    <t>Sussex</t>
  </si>
  <si>
    <t>DE</t>
  </si>
  <si>
    <r>
      <t>Graph Landuse: (</t>
    </r>
    <r>
      <rPr>
        <b/>
        <i/>
        <sz val="11"/>
        <color theme="1"/>
        <rFont val="Calibri"/>
        <family val="2"/>
        <scheme val="minor"/>
      </rPr>
      <t>click drop down menu to change</t>
    </r>
    <r>
      <rPr>
        <b/>
        <sz val="11"/>
        <color theme="1"/>
        <rFont val="Calibri"/>
        <family val="2"/>
        <scheme val="minor"/>
      </rPr>
      <t>)</t>
    </r>
  </si>
  <si>
    <t>gom 2012</t>
  </si>
  <si>
    <t>gwm 2012</t>
  </si>
  <si>
    <t>lhy 2012</t>
  </si>
  <si>
    <t>mch 2012</t>
  </si>
  <si>
    <t>mtg 2012</t>
  </si>
  <si>
    <t>nch 2012</t>
  </si>
  <si>
    <t>ntg 2012</t>
  </si>
  <si>
    <t>oac 2012</t>
  </si>
  <si>
    <t>ohy 2012</t>
  </si>
  <si>
    <t>pas 2012</t>
  </si>
  <si>
    <t>sch 2012</t>
  </si>
  <si>
    <t>scl 2012</t>
  </si>
  <si>
    <t>sgg 2012</t>
  </si>
  <si>
    <t>sgs 2012</t>
  </si>
  <si>
    <t>som 2012</t>
  </si>
  <si>
    <t>soy 2012</t>
  </si>
  <si>
    <t>swm 2012</t>
  </si>
  <si>
    <t>cch 2012</t>
  </si>
  <si>
    <t>ctg 2012</t>
  </si>
  <si>
    <t>Totals 2012</t>
  </si>
  <si>
    <t>gom 2007</t>
  </si>
  <si>
    <t>gwm 2007</t>
  </si>
  <si>
    <t>lhy 2007</t>
  </si>
  <si>
    <t>mch 2007</t>
  </si>
  <si>
    <t>mtg 2007</t>
  </si>
  <si>
    <t>nch 2007</t>
  </si>
  <si>
    <t>ntg 2007</t>
  </si>
  <si>
    <t>oac 2007</t>
  </si>
  <si>
    <t>ohy 2007</t>
  </si>
  <si>
    <t>pas 2007</t>
  </si>
  <si>
    <t>sch 2007</t>
  </si>
  <si>
    <t>scl 2007</t>
  </si>
  <si>
    <t>sgg 2007</t>
  </si>
  <si>
    <t>sgs 2007</t>
  </si>
  <si>
    <t>som 2007</t>
  </si>
  <si>
    <t>soy 2007</t>
  </si>
  <si>
    <t>swm 2007</t>
  </si>
  <si>
    <t>cch 2007</t>
  </si>
  <si>
    <t>ctg 2007</t>
  </si>
  <si>
    <r>
      <t>Graph Landuse and year: (</t>
    </r>
    <r>
      <rPr>
        <b/>
        <i/>
        <sz val="11"/>
        <color theme="1"/>
        <rFont val="Calibri"/>
        <family val="2"/>
        <scheme val="minor"/>
      </rPr>
      <t>click drop down menus to change</t>
    </r>
    <r>
      <rPr>
        <b/>
        <sz val="11"/>
        <color theme="1"/>
        <rFont val="Calibri"/>
        <family val="2"/>
        <scheme val="minor"/>
      </rPr>
      <t>)</t>
    </r>
  </si>
  <si>
    <t xml:space="preserve">Totals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</si>
</sst>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0" borderId="0" xfId="0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2" borderId="0" xfId="0" applyFill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3" borderId="0" xfId="0" applyFont="1" applyFill="1" applyAlignment="1">
      <alignment wrapText="1"/>
    </xf>
    <xf numFmtId="0" fontId="1" fillId="3" borderId="0" xfId="0" applyFont="1" applyFill="1"/>
    <xf numFmtId="0" fontId="0" fillId="0" borderId="0" xfId="0" applyFont="1"/>
    <xf numFmtId="0" fontId="1" fillId="4" borderId="0" xfId="0" applyFont="1" applyFill="1" applyAlignment="1">
      <alignment wrapText="1"/>
    </xf>
    <xf numFmtId="0" fontId="0" fillId="4" borderId="0" xfId="0" applyFont="1" applyFill="1"/>
    <xf numFmtId="0" fontId="0" fillId="4" borderId="0" xfId="0" applyFill="1"/>
    <xf numFmtId="0" fontId="1" fillId="4" borderId="0" xfId="0" applyFont="1" applyFill="1"/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Sheet1!$AC$2</c:f>
          <c:strCache>
            <c:ptCount val="1"/>
            <c:pt idx="0">
              <c:v>3B vs 3A Nlbs(manure+biosolids+fert) Applied per Acre oac 2012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Sheet1!$AA$2</c:f>
              <c:strCache>
                <c:ptCount val="1"/>
                <c:pt idx="0">
                  <c:v>3B vs 3A Nlbs(manure+biosolids+fert) Applied per Acre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873342850557284"/>
                  <c:y val="0.237095230720970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Sheet1!$AD$7:$AD$14</c:f>
              <c:numCache>
                <c:formatCode>General</c:formatCode>
                <c:ptCount val="8"/>
                <c:pt idx="0">
                  <c:v>113.69738038509992</c:v>
                </c:pt>
                <c:pt idx="1">
                  <c:v>13.87367667978385</c:v>
                </c:pt>
                <c:pt idx="2">
                  <c:v>82.180119038569146</c:v>
                </c:pt>
              </c:numCache>
            </c:numRef>
          </c:xVal>
          <c:yVal>
            <c:numRef>
              <c:f>Sheet1!$AE$7:$AE$14</c:f>
              <c:numCache>
                <c:formatCode>General</c:formatCode>
                <c:ptCount val="8"/>
                <c:pt idx="0">
                  <c:v>110.93187466480005</c:v>
                </c:pt>
                <c:pt idx="1">
                  <c:v>13.517076141102649</c:v>
                </c:pt>
                <c:pt idx="2">
                  <c:v>81.396413310721584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BA4-4273-AF79-3FE69925207D}"/>
            </c:ext>
          </c:extLst>
        </c:ser>
        <c:ser>
          <c:idx val="1"/>
          <c:order val="1"/>
          <c:tx>
            <c:v>1 : 1</c:v>
          </c:tx>
          <c:spPr>
            <a:ln w="12700" cap="rnd">
              <a:solidFill>
                <a:schemeClr val="accent2">
                  <a:alpha val="48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Sheet1!$AH$6:$AH$7</c:f>
              <c:numCache>
                <c:formatCode>General</c:formatCode>
                <c:ptCount val="2"/>
                <c:pt idx="0">
                  <c:v>0</c:v>
                </c:pt>
                <c:pt idx="1">
                  <c:v>170.54607057764989</c:v>
                </c:pt>
              </c:numCache>
            </c:numRef>
          </c:xVal>
          <c:yVal>
            <c:numRef>
              <c:f>Sheet1!$AI$6:$AI$7</c:f>
              <c:numCache>
                <c:formatCode>General</c:formatCode>
                <c:ptCount val="2"/>
                <c:pt idx="0">
                  <c:v>0</c:v>
                </c:pt>
                <c:pt idx="1">
                  <c:v>170.54607057764989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461-449D-9134-684D8C29AFFA}"/>
            </c:ext>
          </c:extLst>
        </c:ser>
        <c:axId val="138375552"/>
        <c:axId val="138377472"/>
      </c:scatterChart>
      <c:valAx>
        <c:axId val="138375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NLbs</a:t>
                </a:r>
                <a:r>
                  <a:rPr lang="en-US" baseline="0"/>
                  <a:t> Applied Per Acre Landuse</a:t>
                </a:r>
                <a:endParaRPr lang="en-US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77472"/>
        <c:crosses val="autoZero"/>
        <c:crossBetween val="midCat"/>
      </c:valAx>
      <c:valAx>
        <c:axId val="138377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</a:t>
                </a:r>
                <a:r>
                  <a:rPr lang="en-US" baseline="0"/>
                  <a:t> NLbs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75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3711410595483"/>
          <c:y val="0.51893337657580541"/>
          <c:w val="0.33997774952958743"/>
          <c:h val="0.47161619913414665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Sheet1!$BO$2</c:f>
          <c:strCache>
            <c:ptCount val="1"/>
            <c:pt idx="0">
              <c:v>3B vs 3A Plbs(manure+biosolids+fert) Applied per Acre gwm 2007</c:v>
            </c:pt>
          </c:strCache>
        </c:strRef>
      </c:tx>
      <c:layout>
        <c:manualLayout>
          <c:xMode val="edge"/>
          <c:yMode val="edge"/>
          <c:x val="0.22700787401574801"/>
          <c:y val="0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Sheet1!$BM$2</c:f>
              <c:strCache>
                <c:ptCount val="1"/>
                <c:pt idx="0">
                  <c:v>3B vs 3A Plbs(manure+biosolids+fert) Applied per Acre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721460379250351"/>
                  <c:y val="0.26015057489070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Sheet1!$BO$7:$BO$14</c:f>
              <c:numCache>
                <c:formatCode>General</c:formatCode>
                <c:ptCount val="8"/>
                <c:pt idx="0">
                  <c:v>25.040341800388902</c:v>
                </c:pt>
                <c:pt idx="1">
                  <c:v>23.691017936791795</c:v>
                </c:pt>
                <c:pt idx="2">
                  <c:v>42.472035353950155</c:v>
                </c:pt>
              </c:numCache>
            </c:numRef>
          </c:xVal>
          <c:yVal>
            <c:numRef>
              <c:f>Sheet1!$BP$7:$BP$14</c:f>
              <c:numCache>
                <c:formatCode>General</c:formatCode>
                <c:ptCount val="8"/>
                <c:pt idx="0">
                  <c:v>59.158507524170702</c:v>
                </c:pt>
                <c:pt idx="1">
                  <c:v>59.55555297240867</c:v>
                </c:pt>
                <c:pt idx="2">
                  <c:v>49.381269015017217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6B3-47A0-B700-27412D14218B}"/>
            </c:ext>
          </c:extLst>
        </c:ser>
        <c:ser>
          <c:idx val="1"/>
          <c:order val="1"/>
          <c:tx>
            <c:v>1 : 1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Sheet1!$BS$6:$BS$7</c:f>
              <c:numCache>
                <c:formatCode>General</c:formatCode>
                <c:ptCount val="2"/>
                <c:pt idx="0">
                  <c:v>0</c:v>
                </c:pt>
                <c:pt idx="1">
                  <c:v>89.333329458613008</c:v>
                </c:pt>
              </c:numCache>
            </c:numRef>
          </c:xVal>
          <c:yVal>
            <c:numRef>
              <c:f>Sheet1!$BT$6:$BT$7</c:f>
              <c:numCache>
                <c:formatCode>General</c:formatCode>
                <c:ptCount val="2"/>
                <c:pt idx="0">
                  <c:v>0</c:v>
                </c:pt>
                <c:pt idx="1">
                  <c:v>89.333329458613008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6B3-47A0-B700-27412D14218B}"/>
            </c:ext>
          </c:extLst>
        </c:ser>
        <c:axId val="138413568"/>
        <c:axId val="138415488"/>
      </c:scatterChart>
      <c:valAx>
        <c:axId val="1384135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PLbs</a:t>
                </a:r>
                <a:r>
                  <a:rPr lang="en-US" baseline="0"/>
                  <a:t> Applied Per Acre Landuse</a:t>
                </a:r>
                <a:endParaRPr lang="en-US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5488"/>
        <c:crosses val="autoZero"/>
        <c:crossBetween val="midCat"/>
      </c:valAx>
      <c:valAx>
        <c:axId val="138415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</a:t>
                </a:r>
                <a:r>
                  <a:rPr lang="en-US" baseline="0"/>
                  <a:t> PLbs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22153410598982"/>
          <c:y val="0.49422172991358831"/>
          <c:w val="0.3377909502885173"/>
          <c:h val="0.49668248556909089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87630</xdr:colOff>
      <xdr:row>2</xdr:row>
      <xdr:rowOff>99060</xdr:rowOff>
    </xdr:from>
    <xdr:to>
      <xdr:col>35</xdr:col>
      <xdr:colOff>19050</xdr:colOff>
      <xdr:row>17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38100</xdr:colOff>
      <xdr:row>2</xdr:row>
      <xdr:rowOff>102870</xdr:rowOff>
    </xdr:from>
    <xdr:to>
      <xdr:col>72</xdr:col>
      <xdr:colOff>400050</xdr:colOff>
      <xdr:row>17</xdr:row>
      <xdr:rowOff>171450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B70"/>
  <sheetViews>
    <sheetView tabSelected="1" topLeftCell="Y1" zoomScale="50" zoomScaleNormal="50" zoomScaleSheetLayoutView="98" workbookViewId="0">
      <selection activeCell="AC18" sqref="AC18"/>
    </sheetView>
  </sheetViews>
  <sheetFormatPr defaultColWidth="8.85546875" defaultRowHeight="15"/>
  <cols>
    <col min="1" max="3" width="9.140625" hidden="1" customWidth="1"/>
    <col min="4" max="4" width="10.85546875" hidden="1" customWidth="1"/>
    <col min="5" max="5" width="11.7109375" hidden="1" customWidth="1"/>
    <col min="6" max="23" width="0" hidden="1" customWidth="1"/>
    <col min="24" max="24" width="0" style="5" hidden="1" customWidth="1"/>
    <col min="25" max="25" width="13.5703125" bestFit="1" customWidth="1"/>
    <col min="26" max="26" width="16.85546875" customWidth="1"/>
    <col min="27" max="27" width="9.140625"/>
    <col min="28" max="28" width="54" customWidth="1"/>
    <col min="29" max="29" width="9.140625"/>
    <col min="30" max="30" width="15.7109375" customWidth="1"/>
    <col min="31" max="31" width="13.140625" customWidth="1"/>
    <col min="32" max="32" width="9.140625"/>
    <col min="33" max="34" width="11.140625" bestFit="1" customWidth="1"/>
    <col min="35" max="36" width="9.140625"/>
    <col min="37" max="37" width="0" style="12" hidden="1" customWidth="1"/>
    <col min="38" max="38" width="5.42578125" style="5" hidden="1" customWidth="1"/>
    <col min="39" max="61" width="0" hidden="1" customWidth="1"/>
    <col min="62" max="62" width="0" style="12" hidden="1" customWidth="1"/>
    <col min="63" max="63" width="13.42578125" style="8" customWidth="1"/>
    <col min="64" max="64" width="23.140625" style="8" customWidth="1"/>
    <col min="65" max="65" width="36.140625" style="8" customWidth="1"/>
    <col min="66" max="66" width="8.85546875" style="8"/>
    <col min="67" max="67" width="16.28515625" style="8" customWidth="1"/>
    <col min="68" max="72" width="8.85546875" style="8"/>
    <col min="73" max="77" width="0" style="8" hidden="1" customWidth="1"/>
    <col min="78" max="16384" width="8.85546875" style="8"/>
  </cols>
  <sheetData>
    <row r="2" spans="1:73" customFormat="1" ht="120.75">
      <c r="A2" s="4" t="s">
        <v>8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 t="s">
        <v>71</v>
      </c>
      <c r="Z2" s="21" t="s">
        <v>39</v>
      </c>
      <c r="AA2" s="3" t="s">
        <v>18</v>
      </c>
      <c r="AB2" s="3" t="s">
        <v>19</v>
      </c>
      <c r="AC2" s="3" t="str">
        <f>AA2&amp;" "&amp;Z2</f>
        <v>3B vs 3A Nlbs(manure+biosolids+fert) Applied per Acre oac 2012</v>
      </c>
      <c r="AK2" s="12"/>
      <c r="AL2" s="5"/>
      <c r="AM2" s="4" t="s">
        <v>8</v>
      </c>
      <c r="BJ2" s="12"/>
      <c r="BK2" s="3" t="s">
        <v>31</v>
      </c>
      <c r="BL2" s="21" t="s">
        <v>53</v>
      </c>
      <c r="BM2" s="3" t="s">
        <v>24</v>
      </c>
      <c r="BN2" s="3" t="s">
        <v>19</v>
      </c>
      <c r="BO2" s="3" t="str">
        <f>BM2&amp;" "&amp;BL2</f>
        <v>3B vs 3A Plbs(manure+biosolids+fert) Applied per Acre gwm 2007</v>
      </c>
      <c r="BU2" s="12"/>
    </row>
    <row r="3" spans="1:73" customFormat="1" ht="60">
      <c r="A3" s="3"/>
      <c r="B3" s="3" t="s">
        <v>0</v>
      </c>
      <c r="C3" s="3" t="s">
        <v>1</v>
      </c>
      <c r="D3" s="3" t="s">
        <v>9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G3" t="s">
        <v>23</v>
      </c>
      <c r="AK3" s="14"/>
      <c r="AL3" s="5"/>
      <c r="AM3" s="3"/>
      <c r="AN3" s="3" t="s">
        <v>0</v>
      </c>
      <c r="AO3" s="3" t="s">
        <v>1</v>
      </c>
      <c r="AP3" s="3" t="s">
        <v>9</v>
      </c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12"/>
      <c r="BK3" s="3"/>
      <c r="BL3" s="3"/>
      <c r="BM3" s="3"/>
      <c r="BN3" s="3"/>
      <c r="BO3" s="3"/>
      <c r="BR3" t="s">
        <v>23</v>
      </c>
      <c r="BU3" s="12"/>
    </row>
    <row r="4" spans="1:73" customFormat="1">
      <c r="A4" s="17"/>
      <c r="B4" s="17">
        <v>2012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3"/>
      <c r="Y4" s="3"/>
      <c r="Z4" s="3"/>
      <c r="AA4" s="3"/>
      <c r="AB4" s="3"/>
      <c r="AC4" s="3"/>
      <c r="AD4" s="3"/>
      <c r="AK4" s="14"/>
      <c r="AL4" s="5"/>
      <c r="AM4" s="17"/>
      <c r="AN4" s="17">
        <v>2012</v>
      </c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2"/>
      <c r="BK4" s="3"/>
      <c r="BL4" s="3"/>
      <c r="BM4" s="3"/>
      <c r="BN4" s="3"/>
      <c r="BO4" s="3"/>
      <c r="BU4" s="12"/>
    </row>
    <row r="5" spans="1:73" s="2" customFormat="1" ht="120">
      <c r="A5" s="3" t="s">
        <v>5</v>
      </c>
      <c r="B5" s="3"/>
      <c r="C5" s="3"/>
      <c r="D5" s="3" t="s">
        <v>32</v>
      </c>
      <c r="E5" s="3" t="s">
        <v>33</v>
      </c>
      <c r="F5" s="3" t="s">
        <v>34</v>
      </c>
      <c r="G5" s="3" t="s">
        <v>35</v>
      </c>
      <c r="H5" s="3" t="s">
        <v>36</v>
      </c>
      <c r="I5" s="3" t="s">
        <v>37</v>
      </c>
      <c r="J5" s="3" t="s">
        <v>38</v>
      </c>
      <c r="K5" s="3" t="s">
        <v>39</v>
      </c>
      <c r="L5" s="3" t="s">
        <v>40</v>
      </c>
      <c r="M5" s="3" t="s">
        <v>41</v>
      </c>
      <c r="N5" s="3" t="s">
        <v>42</v>
      </c>
      <c r="O5" s="3" t="s">
        <v>43</v>
      </c>
      <c r="P5" s="3" t="s">
        <v>44</v>
      </c>
      <c r="Q5" s="3" t="s">
        <v>45</v>
      </c>
      <c r="R5" s="3" t="s">
        <v>46</v>
      </c>
      <c r="S5" s="3" t="s">
        <v>47</v>
      </c>
      <c r="T5" s="3" t="s">
        <v>48</v>
      </c>
      <c r="U5" s="3" t="s">
        <v>49</v>
      </c>
      <c r="V5" s="3" t="s">
        <v>50</v>
      </c>
      <c r="W5" s="3" t="s">
        <v>72</v>
      </c>
      <c r="X5" s="7"/>
      <c r="Y5" s="3"/>
      <c r="Z5" s="3"/>
      <c r="AA5" s="3"/>
      <c r="AB5" s="3"/>
      <c r="AC5" s="3"/>
      <c r="AD5" s="3" t="s">
        <v>16</v>
      </c>
      <c r="AE5" s="3" t="s">
        <v>17</v>
      </c>
      <c r="AF5" s="3"/>
      <c r="AG5" s="3" t="s">
        <v>20</v>
      </c>
      <c r="AH5" s="3" t="s">
        <v>21</v>
      </c>
      <c r="AI5" s="3" t="s">
        <v>22</v>
      </c>
      <c r="AJ5" s="3"/>
      <c r="AK5" s="14"/>
      <c r="AL5" s="11"/>
      <c r="AM5" s="3" t="s">
        <v>5</v>
      </c>
      <c r="AN5" s="3"/>
      <c r="AO5" s="3"/>
      <c r="AP5" s="3" t="s">
        <v>32</v>
      </c>
      <c r="AQ5" s="3" t="s">
        <v>33</v>
      </c>
      <c r="AR5" s="3" t="s">
        <v>34</v>
      </c>
      <c r="AS5" s="3" t="s">
        <v>35</v>
      </c>
      <c r="AT5" s="3" t="s">
        <v>36</v>
      </c>
      <c r="AU5" s="3" t="s">
        <v>37</v>
      </c>
      <c r="AV5" s="3" t="s">
        <v>38</v>
      </c>
      <c r="AW5" s="3" t="s">
        <v>39</v>
      </c>
      <c r="AX5" s="3" t="s">
        <v>40</v>
      </c>
      <c r="AY5" s="3" t="s">
        <v>41</v>
      </c>
      <c r="AZ5" s="3" t="s">
        <v>42</v>
      </c>
      <c r="BA5" s="3" t="s">
        <v>43</v>
      </c>
      <c r="BB5" s="3" t="s">
        <v>44</v>
      </c>
      <c r="BC5" s="3" t="s">
        <v>45</v>
      </c>
      <c r="BD5" s="3" t="s">
        <v>46</v>
      </c>
      <c r="BE5" s="3" t="s">
        <v>47</v>
      </c>
      <c r="BF5" s="3" t="s">
        <v>48</v>
      </c>
      <c r="BG5" s="3" t="s">
        <v>49</v>
      </c>
      <c r="BH5" s="3" t="s">
        <v>50</v>
      </c>
      <c r="BI5" s="3" t="s">
        <v>10</v>
      </c>
      <c r="BJ5" s="13"/>
      <c r="BK5" s="3"/>
      <c r="BL5" s="3"/>
      <c r="BM5" s="3"/>
      <c r="BN5" s="3"/>
      <c r="BO5" s="3" t="s">
        <v>25</v>
      </c>
      <c r="BP5" s="3" t="s">
        <v>26</v>
      </c>
      <c r="BQ5" s="3"/>
      <c r="BR5" s="3" t="s">
        <v>20</v>
      </c>
      <c r="BS5" s="3" t="s">
        <v>21</v>
      </c>
      <c r="BT5" s="3" t="s">
        <v>22</v>
      </c>
      <c r="BU5" s="13"/>
    </row>
    <row r="6" spans="1:73" customFormat="1">
      <c r="A6" s="16">
        <v>10001</v>
      </c>
      <c r="B6" s="16" t="s">
        <v>27</v>
      </c>
      <c r="C6" t="s">
        <v>30</v>
      </c>
      <c r="D6">
        <v>27717.9384460449</v>
      </c>
      <c r="E6">
        <v>5817.4917831420898</v>
      </c>
      <c r="F6">
        <v>2357.99998283386</v>
      </c>
      <c r="G6">
        <v>590.39707231521595</v>
      </c>
      <c r="H6">
        <v>9119.1128234863299</v>
      </c>
      <c r="I6">
        <v>2324.5547304153401</v>
      </c>
      <c r="J6">
        <v>48464.1699829102</v>
      </c>
      <c r="K6">
        <v>7829.4280738830603</v>
      </c>
      <c r="L6">
        <v>4488.0969562530499</v>
      </c>
      <c r="M6">
        <v>5794.00001144409</v>
      </c>
      <c r="N6">
        <v>4108.4749374389603</v>
      </c>
      <c r="O6">
        <v>7330.2668457031295</v>
      </c>
      <c r="P6">
        <v>5722.4478721618698</v>
      </c>
      <c r="Q6">
        <v>36729.845489501997</v>
      </c>
      <c r="R6">
        <v>943.78307485580399</v>
      </c>
      <c r="S6">
        <v>40065.218200683601</v>
      </c>
      <c r="T6">
        <v>198.08291494846301</v>
      </c>
      <c r="U6">
        <v>0</v>
      </c>
      <c r="V6">
        <v>0</v>
      </c>
      <c r="W6">
        <v>209601.30919802195</v>
      </c>
      <c r="X6" s="5"/>
      <c r="Y6" s="1"/>
      <c r="Z6" s="1"/>
      <c r="AA6" s="1"/>
      <c r="AB6" s="1"/>
      <c r="AC6" s="1" t="s">
        <v>5</v>
      </c>
      <c r="AD6" s="1"/>
      <c r="AE6" s="1"/>
      <c r="AF6" s="1"/>
      <c r="AG6" s="3">
        <f>MIN(AD7:AE14)</f>
        <v>13.517076141102649</v>
      </c>
      <c r="AH6" s="3">
        <f>AG6-AG6</f>
        <v>0</v>
      </c>
      <c r="AI6" s="1">
        <f>AH6</f>
        <v>0</v>
      </c>
      <c r="AJ6" s="1"/>
      <c r="AK6" s="12"/>
      <c r="AL6" s="5"/>
      <c r="AM6" s="16">
        <v>10001</v>
      </c>
      <c r="AN6" s="16" t="s">
        <v>27</v>
      </c>
      <c r="AO6" t="s">
        <v>30</v>
      </c>
      <c r="AP6">
        <v>27717.9384460449</v>
      </c>
      <c r="AQ6">
        <v>5817.4917831420898</v>
      </c>
      <c r="AR6">
        <v>2357.99998283386</v>
      </c>
      <c r="AS6">
        <v>590.39707231521595</v>
      </c>
      <c r="AT6">
        <v>9119.1128234863299</v>
      </c>
      <c r="AU6">
        <v>2324.5547304153401</v>
      </c>
      <c r="AV6">
        <v>48464.1699829102</v>
      </c>
      <c r="AW6">
        <v>7829.4280738830603</v>
      </c>
      <c r="AX6">
        <v>4488.0969562530499</v>
      </c>
      <c r="AY6">
        <v>5794.00001144409</v>
      </c>
      <c r="AZ6">
        <v>4108.4749374389603</v>
      </c>
      <c r="BA6">
        <v>7330.2668457031295</v>
      </c>
      <c r="BB6">
        <v>5722.4478721618698</v>
      </c>
      <c r="BC6">
        <v>36729.845489501997</v>
      </c>
      <c r="BD6">
        <v>943.78307485580399</v>
      </c>
      <c r="BE6">
        <v>40065.218200683601</v>
      </c>
      <c r="BF6">
        <v>198.08291494846301</v>
      </c>
      <c r="BG6">
        <v>0</v>
      </c>
      <c r="BH6">
        <v>0</v>
      </c>
      <c r="BI6">
        <v>209601.30919802195</v>
      </c>
      <c r="BJ6" s="12"/>
      <c r="BK6" s="1"/>
      <c r="BL6" s="1"/>
      <c r="BM6" s="1"/>
      <c r="BN6" s="1" t="s">
        <v>5</v>
      </c>
      <c r="BO6" s="1"/>
      <c r="BP6" s="1"/>
      <c r="BQ6" s="1"/>
      <c r="BR6" s="3">
        <f>MIN(BO7:BP14)</f>
        <v>23.691017936791795</v>
      </c>
      <c r="BS6" s="3">
        <f>BR6-BR6</f>
        <v>0</v>
      </c>
      <c r="BT6" s="1">
        <f>BS6</f>
        <v>0</v>
      </c>
      <c r="BU6" s="12"/>
    </row>
    <row r="7" spans="1:73" customFormat="1">
      <c r="A7" s="16">
        <v>10003</v>
      </c>
      <c r="B7" s="16" t="s">
        <v>28</v>
      </c>
      <c r="C7" t="s">
        <v>30</v>
      </c>
      <c r="D7">
        <v>14881.837972641</v>
      </c>
      <c r="E7">
        <v>1432.6753198802501</v>
      </c>
      <c r="F7">
        <v>1247.69959080219</v>
      </c>
      <c r="G7">
        <v>10289.361264765301</v>
      </c>
      <c r="H7">
        <v>69091.520620346098</v>
      </c>
      <c r="I7">
        <v>157.37896880041799</v>
      </c>
      <c r="J7">
        <v>4922.27434028685</v>
      </c>
      <c r="K7">
        <v>3394.9688061475799</v>
      </c>
      <c r="L7">
        <v>3151.5969496369398</v>
      </c>
      <c r="M7">
        <v>2421.3424921035798</v>
      </c>
      <c r="N7">
        <v>803.65476575493801</v>
      </c>
      <c r="O7">
        <v>689.14123670756805</v>
      </c>
      <c r="P7">
        <v>1025.9193625748201</v>
      </c>
      <c r="Q7">
        <v>13330.551425457001</v>
      </c>
      <c r="R7">
        <v>438.450908228755</v>
      </c>
      <c r="S7">
        <v>15963.327153205901</v>
      </c>
      <c r="T7">
        <v>42.209692345932098</v>
      </c>
      <c r="U7">
        <v>0</v>
      </c>
      <c r="V7">
        <v>0</v>
      </c>
      <c r="W7">
        <v>143283.91086968512</v>
      </c>
      <c r="X7" s="5"/>
      <c r="AC7">
        <v>10001</v>
      </c>
      <c r="AD7">
        <f>IF($Z$2=$D$31,D32,IF($Z$2=$E$31,E32,IF($Z$2=$F$31,F32,IF($Z$2=$G$31,G32,IF($Z$2=$H$31,H32,IF($Z$2=$I$31,I32,IF($Z$2=$J$31,J32,IF($Z$2=$K$31,K32,IF($Z$2=$L$31,L32,IF($Z$2=$M$31,M32,IF($Z$2=$N$31,N32,IF($Z$2=$O$31,O32,IF($Z$2=$P$31,P32,IF($Z$2=$Q$31,Q32,IF($Z$2=$R$31,R32,IF($Z$2=$S$31,S32,IF($Z$2=$T$31,T32,IF($Z$2=$U$31,U32,IF($Z$2=$V$31,V32,IF($Z$2=$D$36,D37,IF($Z$2=$E$36,E37,IF($Z$2=$F$36,F37,IF($Z$2=$G$36,G37,IF($Z$2=$H$36,H37,IF($Z$2=$I$36,I37,IF($Z$2=$J$36,J37,IF($Z$2=$K$36,K37,IF($Z$2=$L$36,L37,IF($Z$2=$M$36,M37,IF($Z$2=$N$36,N37,IF($Z$2=$O$36,O37,IF($Z$2=$P$36,P37,IF($Z$2=$Q$36,Q37,IF($Z$2=$R$36,R37,IF($Z$2=$S$36,S37,IF($Z$2=$T$36,T37,IF($Z$2=$U$36,U37,V37)))))))))))))))))))))))))))))))))))))</f>
        <v>113.69738038509992</v>
      </c>
      <c r="AE7">
        <f>IF($Z$2=$D$31,D58,IF($Z$2=$E$31,E58,IF($Z$2=$F$31,F58,IF($Z$2=$G$31,G58,IF($Z$2=$H$31,H58,IF($Z$2=$I$31,I58,IF($Z$2=$J$31,J58,IF($Z$2=$K$31,K58,IF($Z$2=$L$31,L58,IF($Z$2=$M$31,$M58,IF($Z$2=$N$31,N58,IF($Z$2=$O$31,O58,IF($Z$2=$P$31,P58,IF($Z$2=$Q$31,Q58,IF($Z$2=$R$31,R58,IF($Z$2=$S$31,S58,IF($Z$2=$T$31,T58,IF($Z$2=$U$31,U58,IF($Z$2=$V$31,V58,IF($Z$2=$D$62,D63,IF($Z$2=$E$62,E63,IF($Z$2=$F$62,F63,IF($Z$2=$G$62,G63,IF($Z$2=$H$62,H63,IF($Z$2=$I$62,I63,IF($Z$2=$J$62,J63,IF($Z$2=$K$62,K63,IF($Z$2=$L$62,L63,IF($Z$2=$M$62,M63,IF($Z$2=$N$62,N63,IF($Z$2=$O$62,O63,IF($Z$2=$P$62,P63,IF($Z$2=$Q$62,Q63,IF($Z$2=$R$62,R63,IF($Z$2=$S$62,S63,IF($Z$2=$T$62,T63,IF($Z$2=$U$62,U63,V63)))))))))))))))))))))))))))))))))))))</f>
        <v>110.93187466480005</v>
      </c>
      <c r="AG7" s="1">
        <f>MAX(AD7:AE14)</f>
        <v>113.69738038509992</v>
      </c>
      <c r="AH7" s="1">
        <f>AG7+0.5*AG7</f>
        <v>170.54607057764989</v>
      </c>
      <c r="AI7">
        <f>AH7</f>
        <v>170.54607057764989</v>
      </c>
      <c r="AK7" s="12"/>
      <c r="AL7" s="5"/>
      <c r="AM7" s="16">
        <v>10003</v>
      </c>
      <c r="AN7" s="16" t="s">
        <v>28</v>
      </c>
      <c r="AO7" t="s">
        <v>30</v>
      </c>
      <c r="AP7">
        <v>14881.837972641</v>
      </c>
      <c r="AQ7">
        <v>1432.6753198802501</v>
      </c>
      <c r="AR7">
        <v>1247.69959080219</v>
      </c>
      <c r="AS7">
        <v>10289.361264765301</v>
      </c>
      <c r="AT7">
        <v>69091.520620346098</v>
      </c>
      <c r="AU7">
        <v>157.37896880041799</v>
      </c>
      <c r="AV7">
        <v>4922.27434028685</v>
      </c>
      <c r="AW7">
        <v>3394.9688061475799</v>
      </c>
      <c r="AX7">
        <v>3151.5969496369398</v>
      </c>
      <c r="AY7">
        <v>2421.3424921035798</v>
      </c>
      <c r="AZ7">
        <v>803.65476575493801</v>
      </c>
      <c r="BA7">
        <v>689.14123670756805</v>
      </c>
      <c r="BB7">
        <v>1025.9193625748201</v>
      </c>
      <c r="BC7">
        <v>13330.551425457001</v>
      </c>
      <c r="BD7">
        <v>438.450908228755</v>
      </c>
      <c r="BE7">
        <v>15963.327153205901</v>
      </c>
      <c r="BF7">
        <v>42.209692345932098</v>
      </c>
      <c r="BG7">
        <v>0</v>
      </c>
      <c r="BH7">
        <v>0</v>
      </c>
      <c r="BI7">
        <v>143283.91086968512</v>
      </c>
      <c r="BJ7" s="12"/>
      <c r="BN7">
        <v>10001</v>
      </c>
      <c r="BO7">
        <f>IF($BL$2=$D$31,AP32,IF($BL$2=$E$31,AQ32,IF($BL$2=$F$31,AR32,IF($BL$2=$G$31,AS32,IF($BL$2=$H$31,AT32,IF($BL$2=$I$31,AU32,IF($BL$2=$J$31,AV32,IF($BL$2=$K$31,AW32,IF($BL$2=$L$31,AX32,IF($BL$2=$M$31,AY32,IF($BL$2=$N$31,AZ32,IF($BL$2=$O$31,BA32,IF($BL$2=$P$31,BB32,IF($BL$2=$Q$31,BC32,IF($BL$2=$R$31,BD32,IF($BL$2=$S$31,BE32,IF($BL$2=$T$31,BF32,IF($BL$2=$U$31,BG32,IF($BL$2=$V$31,BH32,IF($BL$2=$D$36,AP37,IF($BL$2=$E$36,AQ37,IF($BL$2=$F$36,AR37,IF($BL$2=$G$36,AS37,IF($BL$2=$H$36,AT37,IF($BL$2=$I$36,AU37,IF($BL$2=$J$36,AV37,IF($BL$2=$K$36,AW37,IF($BL$2=$L$36,AX37,IF($BL$2=$M$36,AY37,IF($BL$2=$N$36,AZ37,IF($BL$2=$O$36,BA37,IF($BL$2=$P$36,BB37,IF($BL$2=$Q$36,BC37,IF($BL$2=$R$36,BD37,IF($BL$2=$S$36,BE37,IF($BL$2=$T$36,BF37,IF($BL$2=$U$36,BG37,BH37)))))))))))))))))))))))))))))))))))))</f>
        <v>25.040341800388902</v>
      </c>
      <c r="BP7">
        <f>IF($BL$2=$D$31,AP58,IF($BL$2=$E$31,AQ58,IF($BL$2=$F$31,AR58,IF($BL$2=$G$31,AS58,IF($BL$2=$H$31,AT58,IF($BL$2=$I$31,AU58,IF($BL$2=$J$31,AV58,IF($BL$2=$K$31,AW58,IF($BL$2=$L$31,AX58,IF($BL$2=$M$31,AY58,IF($BL$2=$N$31,AZ58,IF($BL$2=$O$31,BA58,IF($BL$2=$P$31,BB58,IF($BL$2=$Q$31,BC58,IF($BL$2=$R$31,BD58,IF($BL$2=$S$31,BE58,IF($BL$2=$T$31,BF58,IF($BL$2=$U$31,BG58,IF($BL$2=$V$31,BH58,IF($BL$2=$D$36,AP63,IF($BL$2=$E$36,AQ63,IF($BL$2=$F$36,AR63,IF($BL$2=$G$36,AS63,IF($BL$2=$H$36,AT63,IF($BL$2=$I$36,AU63,IF($BL$2=$J$36,AV63,IF($BL$2=$K$36,AW63,IF($BL$2=$L$36,AX63,IF($BL$2=$M$36,AY63,IF($BL$2=$N$36,AZ63,IF($BL$2=$O$36,BA63,IF($BL$2=$P$36,BB63,IF($BL$2=$Q$36,BC63,IF($BL$2=$R$36,BD63,IF($BL$2=$S$36,BE63,IF($BL$2=$T$36,BF63,IF($BL$2=$U$36,BG63,BH63)))))))))))))))))))))))))))))))))))))</f>
        <v>59.158507524170702</v>
      </c>
      <c r="BR7" s="1">
        <f>MAX(BO7:BP14)</f>
        <v>59.55555297240867</v>
      </c>
      <c r="BS7" s="1">
        <f>BR7+0.5*BR7</f>
        <v>89.333329458613008</v>
      </c>
      <c r="BT7">
        <f>BS7</f>
        <v>89.333329458613008</v>
      </c>
      <c r="BU7" s="12"/>
    </row>
    <row r="8" spans="1:73" customFormat="1" ht="14.1" customHeight="1">
      <c r="A8" s="16">
        <v>10005</v>
      </c>
      <c r="B8" s="16" t="s">
        <v>29</v>
      </c>
      <c r="C8" t="s">
        <v>30</v>
      </c>
      <c r="D8">
        <v>52128.580345153801</v>
      </c>
      <c r="E8">
        <v>23547.089168548599</v>
      </c>
      <c r="F8">
        <v>1763.8759911060299</v>
      </c>
      <c r="G8">
        <v>179.06008191686101</v>
      </c>
      <c r="H8">
        <v>2771.11084282398</v>
      </c>
      <c r="I8">
        <v>7607.7100024865904</v>
      </c>
      <c r="J8">
        <v>109597.901553631</v>
      </c>
      <c r="K8">
        <v>10632.0399723053</v>
      </c>
      <c r="L8">
        <v>3752.7130236625699</v>
      </c>
      <c r="M8">
        <v>6593.9999132156399</v>
      </c>
      <c r="N8">
        <v>4838.8968267440796</v>
      </c>
      <c r="O8">
        <v>13006.925973892199</v>
      </c>
      <c r="P8">
        <v>1821.5409677028699</v>
      </c>
      <c r="Q8">
        <v>54940.934883117698</v>
      </c>
      <c r="R8">
        <v>1321.597458601</v>
      </c>
      <c r="S8">
        <v>61206.811370849602</v>
      </c>
      <c r="T8">
        <v>596.98105907440197</v>
      </c>
      <c r="U8">
        <v>0</v>
      </c>
      <c r="V8">
        <v>0</v>
      </c>
      <c r="W8">
        <v>356307.76943483221</v>
      </c>
      <c r="X8" s="5"/>
      <c r="AC8">
        <v>10003</v>
      </c>
      <c r="AD8">
        <f t="shared" ref="AD8:AD9" si="0">IF($Z$2=$D$31,D33,IF($Z$2=$E$31,E33,IF($Z$2=$F$31,F33,IF($Z$2=$G$31,G33,IF($Z$2=$H$31,H33,IF($Z$2=$I$31,I33,IF($Z$2=$J$31,J33,IF($Z$2=$K$31,K33,IF($Z$2=$L$31,L33,IF($Z$2=$M$31,M33,IF($Z$2=$N$31,N33,IF($Z$2=$O$31,O33,IF($Z$2=$P$31,P33,IF($Z$2=$Q$31,Q33,IF($Z$2=$R$31,R33,IF($Z$2=$S$31,S33,IF($Z$2=$T$31,T33,IF($Z$2=$U$31,U33,IF($Z$2=$V$31,V33,IF($Z$2=$D$36,D38,IF($Z$2=$E$36,E38,IF($Z$2=$F$36,F38,IF($Z$2=$G$36,G38,IF($Z$2=$H$36,H38,IF($Z$2=$I$36,I38,IF($Z$2=$J$36,J38,IF($Z$2=$K$36,K38,IF($Z$2=$L$36,L38,IF($Z$2=$M$36,M38,IF($Z$2=$N$36,N38,IF($Z$2=$O$36,O38,IF($Z$2=$P$36,P38,IF($Z$2=$Q$36,Q38,IF($Z$2=$R$36,R38,IF($Z$2=$S$36,S38,IF($Z$2=$T$36,T38,IF($Z$2=$U$36,U38,V38)))))))))))))))))))))))))))))))))))))</f>
        <v>13.87367667978385</v>
      </c>
      <c r="AE8">
        <f t="shared" ref="AE8:AE9" si="1">IF($Z$2=$D$31,D59,IF($Z$2=$E$31,E59,IF($Z$2=$F$31,F59,IF($Z$2=$G$31,G59,IF($Z$2=$H$31,H59,IF($Z$2=$I$31,I59,IF($Z$2=$J$31,J59,IF($Z$2=$K$31,K59,IF($Z$2=$L$31,L59,IF($Z$2=$M$31,$M59,IF($Z$2=$N$31,N59,IF($Z$2=$O$31,O59,IF($Z$2=$P$31,P59,IF($Z$2=$Q$31,Q59,IF($Z$2=$R$31,R59,IF($Z$2=$S$31,S59,IF($Z$2=$T$31,T59,IF($Z$2=$U$31,U59,IF($Z$2=$V$31,V59,IF($Z$2=$D$62,D64,IF($Z$2=$E$62,E64,IF($Z$2=$F$62,F64,IF($Z$2=$G$62,G64,IF($Z$2=$H$62,H64,IF($Z$2=$I$62,I64,IF($Z$2=$J$62,J64,IF($Z$2=$K$62,K64,IF($Z$2=$L$62,L64,IF($Z$2=$M$62,M64,IF($Z$2=$N$62,N64,IF($Z$2=$O$62,O64,IF($Z$2=$P$62,P64,IF($Z$2=$Q$62,Q64,IF($Z$2=$R$62,R64,IF($Z$2=$S$62,S64,IF($Z$2=$T$62,T64,IF($Z$2=$U$62,U64,V64)))))))))))))))))))))))))))))))))))))</f>
        <v>13.517076141102649</v>
      </c>
      <c r="AK8" s="12"/>
      <c r="AL8" s="5"/>
      <c r="AM8" s="16">
        <v>10005</v>
      </c>
      <c r="AN8" s="16" t="s">
        <v>29</v>
      </c>
      <c r="AO8" t="s">
        <v>30</v>
      </c>
      <c r="AP8">
        <v>52128.580345153801</v>
      </c>
      <c r="AQ8">
        <v>23547.089168548599</v>
      </c>
      <c r="AR8">
        <v>1763.8759911060299</v>
      </c>
      <c r="AS8">
        <v>179.06008191686101</v>
      </c>
      <c r="AT8">
        <v>2771.11084282398</v>
      </c>
      <c r="AU8">
        <v>7607.7100024865904</v>
      </c>
      <c r="AV8">
        <v>109597.901553631</v>
      </c>
      <c r="AW8">
        <v>10632.0399723053</v>
      </c>
      <c r="AX8">
        <v>3752.7130236625699</v>
      </c>
      <c r="AY8">
        <v>6593.9999132156399</v>
      </c>
      <c r="AZ8">
        <v>4838.8968267440796</v>
      </c>
      <c r="BA8">
        <v>13006.925973892199</v>
      </c>
      <c r="BB8">
        <v>1821.5409677028699</v>
      </c>
      <c r="BC8">
        <v>54940.934883117698</v>
      </c>
      <c r="BD8">
        <v>1321.597458601</v>
      </c>
      <c r="BE8">
        <v>61206.811370849602</v>
      </c>
      <c r="BF8">
        <v>596.98105907440197</v>
      </c>
      <c r="BG8">
        <v>0</v>
      </c>
      <c r="BH8">
        <v>0</v>
      </c>
      <c r="BI8">
        <v>356307.76943483221</v>
      </c>
      <c r="BJ8" s="12"/>
      <c r="BN8">
        <v>10003</v>
      </c>
      <c r="BO8">
        <f>IF($BL$2=$D$31,AP33,IF($BL$2=$E$31,AQ33,IF($BL$2=$F$31,AR33,IF($BL$2=$G$31,AS33,IF($BL$2=$H$31,AT33,IF($BL$2=$I$31,AU33,IF($BL$2=$J$31,AV33,IF($BL$2=$K$31,AW33,IF($BL$2=$L$31,AX33,IF($BL$2=$M$31,AY33,IF($BL$2=$N$31,AZ33,IF($BL$2=$O$31,BA33,IF($BL$2=$P$31,BB33,IF($BL$2=$Q$31,BC33,IF($BL$2=$R$31,BD33,IF($BL$2=$S$31,BE33,IF($BL$2=$T$31,BF33,IF($BL$2=$U$31,BG33,IF($BL$2=$V$31,BH33,IF($BL$2=$D$36,AP38,IF($BL$2=$E$36,AQ38,IF($BL$2=$F$36,AR38,IF($BL$2=$G$36,AS38,IF($BL$2=$H$36,AT38,IF($BL$2=$I$36,AU38,IF($BL$2=$J$36,AV38,IF($BL$2=$K$36,AW38,IF($BL$2=$L$36,AX38,IF($BL$2=$M$36,AY38,IF($BL$2=$N$36,AZ38,IF($BL$2=$O$36,BA38,IF($BL$2=$P$36,BB38,IF($BL$2=$Q$36,BC38,IF($BL$2=$R$36,BD38,IF($BL$2=$S$36,BE38,IF($BL$2=$T$36,BF38,IF($BL$2=$U$36,BG38,BH38)))))))))))))))))))))))))))))))))))))</f>
        <v>23.691017936791795</v>
      </c>
      <c r="BP8">
        <f>IF($BL$2=$D$31,AP59,IF($BL$2=$E$31,AQ59,IF($BL$2=$F$31,AR59,IF($BL$2=$G$31,AS59,IF($BL$2=$H$31,AT59,IF($BL$2=$I$31,AU59,IF($BL$2=$J$31,AV59,IF($BL$2=$K$31,AW59,IF($BL$2=$L$31,AX59,IF($BL$2=$M$31,AY59,IF($BL$2=$N$31,AZ59,IF($BL$2=$O$31,BA59,IF($BL$2=$P$31,BB59,IF($BL$2=$Q$31,BC59,IF($BL$2=$R$31,BD59,IF($BL$2=$S$31,BE59,IF($BL$2=$T$31,BF59,IF($BL$2=$U$31,BG59,IF($BL$2=$V$31,BH59,IF($BL$2=$D$36,AP64,IF($BL$2=$E$36,AQ64,IF($BL$2=$F$36,AR64,IF($BL$2=$G$36,AS64,IF($BL$2=$H$36,AT64,IF($BL$2=$I$36,AU64,IF($BL$2=$J$36,AV64,IF($BL$2=$K$36,AW64,IF($BL$2=$L$36,AX64,IF($BL$2=$M$36,AY64,IF($BL$2=$N$36,AZ64,IF($BL$2=$O$36,BA64,IF($BL$2=$P$36,BB64,IF($BL$2=$Q$36,BC64,IF($BL$2=$R$36,BD64,IF($BL$2=$S$36,BE64,IF($BL$2=$T$36,BF64,IF($BL$2=$U$36,BG64,BH64)))))))))))))))))))))))))))))))))))))</f>
        <v>59.55555297240867</v>
      </c>
      <c r="BU8" s="12"/>
    </row>
    <row r="9" spans="1:73" customFormat="1" ht="14.1" customHeight="1">
      <c r="A9" s="18"/>
      <c r="B9" s="20">
        <v>2007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5"/>
      <c r="AC9">
        <v>10005</v>
      </c>
      <c r="AD9">
        <f t="shared" si="0"/>
        <v>82.180119038569146</v>
      </c>
      <c r="AE9">
        <f t="shared" si="1"/>
        <v>81.396413310721584</v>
      </c>
      <c r="AK9" s="12"/>
      <c r="AL9" s="5"/>
      <c r="AM9" s="18"/>
      <c r="AN9" s="20">
        <v>2007</v>
      </c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2"/>
      <c r="BN9">
        <v>10005</v>
      </c>
      <c r="BO9">
        <f>IF($BL$2=$D$31,AP34,IF($BL$2=$E$31,AQ34,IF($BL$2=$F$31,AR34,IF($BL$2=$G$31,AS34,IF($BL$2=$H$31,AT34,IF($BL$2=$I$31,AU34,IF($BL$2=$J$31,AV34,IF($BL$2=$K$31,AW34,IF($BL$2=$L$31,AX34,IF($BL$2=$M$31,AY34,IF($BL$2=$N$31,AZ34,IF($BL$2=$O$31,BA34,IF($BL$2=$P$31,BB34,IF($BL$2=$Q$31,BC34,IF($BL$2=$R$31,BD34,IF($BL$2=$S$31,BE34,IF($BL$2=$T$31,BF34,IF($BL$2=$U$31,BG34,IF($BL$2=$V$31,BH34,IF($BL$2=$D$36,AP39,IF($BL$2=$E$36,AQ39,IF($BL$2=$F$36,AR39,IF($BL$2=$G$36,AS39,IF($BL$2=$H$36,AT39,IF($BL$2=$I$36,AU39,IF($BL$2=$J$36,AV39,IF($BL$2=$K$36,AW39,IF($BL$2=$L$36,AX39,IF($BL$2=$M$36,AY39,IF($BL$2=$N$36,AZ39,IF($BL$2=$O$36,BA39,IF($BL$2=$P$36,BB39,IF($BL$2=$Q$36,BC39,IF($BL$2=$R$36,BD39,IF($BL$2=$S$36,BE39,IF($BL$2=$T$36,BF39,IF($BL$2=$U$36,BG39,BH39)))))))))))))))))))))))))))))))))))))</f>
        <v>42.472035353950155</v>
      </c>
      <c r="BP9">
        <f>IF($BL$2=$D$31,AP60,IF($BL$2=$E$31,AQ60,IF($BL$2=$F$31,AR60,IF($BL$2=$G$31,AS60,IF($BL$2=$H$31,AT60,IF($BL$2=$I$31,AU60,IF($BL$2=$J$31,AV60,IF($BL$2=$K$31,AW60,IF($BL$2=$L$31,AX60,IF($BL$2=$M$31,AY60,IF($BL$2=$N$31,AZ60,IF($BL$2=$O$31,BA60,IF($BL$2=$P$31,BB60,IF($BL$2=$Q$31,BC60,IF($BL$2=$R$31,BD60,IF($BL$2=$S$31,BE60,IF($BL$2=$T$31,BF60,IF($BL$2=$U$31,BG60,IF($BL$2=$V$31,BH60,IF($BL$2=$D$36,AP65,IF($BL$2=$E$36,AQ65,IF($BL$2=$F$36,AR65,IF($BL$2=$G$36,AS65,IF($BL$2=$H$36,AT65,IF($BL$2=$I$36,AU65,IF($BL$2=$J$36,AV65,IF($BL$2=$K$36,AW65,IF($BL$2=$L$36,AX65,IF($BL$2=$M$36,AY65,IF($BL$2=$N$36,AZ65,IF($BL$2=$O$36,BA65,IF($BL$2=$P$36,BB65,IF($BL$2=$Q$36,BC65,IF($BL$2=$R$36,BD65,IF($BL$2=$S$36,BE65,IF($BL$2=$T$36,BF65,IF($BL$2=$U$36,BG65,BH65)))))))))))))))))))))))))))))))))))))</f>
        <v>49.381269015017217</v>
      </c>
      <c r="BU9" s="12"/>
    </row>
    <row r="10" spans="1:73" customFormat="1" ht="14.1" customHeight="1">
      <c r="A10" s="3" t="s">
        <v>5</v>
      </c>
      <c r="B10" s="3"/>
      <c r="C10" s="3"/>
      <c r="D10" s="3" t="s">
        <v>52</v>
      </c>
      <c r="E10" s="3" t="s">
        <v>53</v>
      </c>
      <c r="F10" s="3" t="s">
        <v>54</v>
      </c>
      <c r="G10" s="3" t="s">
        <v>55</v>
      </c>
      <c r="H10" s="3" t="s">
        <v>56</v>
      </c>
      <c r="I10" s="3" t="s">
        <v>57</v>
      </c>
      <c r="J10" s="3" t="s">
        <v>58</v>
      </c>
      <c r="K10" s="3" t="s">
        <v>59</v>
      </c>
      <c r="L10" s="3" t="s">
        <v>60</v>
      </c>
      <c r="M10" s="3" t="s">
        <v>61</v>
      </c>
      <c r="N10" s="3" t="s">
        <v>62</v>
      </c>
      <c r="O10" s="3" t="s">
        <v>63</v>
      </c>
      <c r="P10" s="3" t="s">
        <v>64</v>
      </c>
      <c r="Q10" s="3" t="s">
        <v>65</v>
      </c>
      <c r="R10" s="3" t="s">
        <v>66</v>
      </c>
      <c r="S10" s="3" t="s">
        <v>67</v>
      </c>
      <c r="T10" s="3" t="s">
        <v>68</v>
      </c>
      <c r="U10" s="3" t="s">
        <v>69</v>
      </c>
      <c r="V10" s="3" t="s">
        <v>70</v>
      </c>
      <c r="W10" s="3" t="s">
        <v>51</v>
      </c>
      <c r="X10" s="5"/>
      <c r="AK10" s="12"/>
      <c r="AL10" s="5"/>
      <c r="AM10" s="3" t="s">
        <v>5</v>
      </c>
      <c r="AN10" s="3"/>
      <c r="AO10" s="3"/>
      <c r="AP10" s="3" t="s">
        <v>52</v>
      </c>
      <c r="AQ10" s="3" t="s">
        <v>53</v>
      </c>
      <c r="AR10" s="3" t="s">
        <v>54</v>
      </c>
      <c r="AS10" s="3" t="s">
        <v>55</v>
      </c>
      <c r="AT10" s="3" t="s">
        <v>56</v>
      </c>
      <c r="AU10" s="3" t="s">
        <v>57</v>
      </c>
      <c r="AV10" s="3" t="s">
        <v>58</v>
      </c>
      <c r="AW10" s="3" t="s">
        <v>59</v>
      </c>
      <c r="AX10" s="3" t="s">
        <v>60</v>
      </c>
      <c r="AY10" s="3" t="s">
        <v>61</v>
      </c>
      <c r="AZ10" s="3" t="s">
        <v>62</v>
      </c>
      <c r="BA10" s="3" t="s">
        <v>63</v>
      </c>
      <c r="BB10" s="3" t="s">
        <v>64</v>
      </c>
      <c r="BC10" s="3" t="s">
        <v>65</v>
      </c>
      <c r="BD10" s="3" t="s">
        <v>66</v>
      </c>
      <c r="BE10" s="3" t="s">
        <v>67</v>
      </c>
      <c r="BF10" s="3" t="s">
        <v>68</v>
      </c>
      <c r="BG10" s="3" t="s">
        <v>69</v>
      </c>
      <c r="BH10" s="3" t="s">
        <v>70</v>
      </c>
      <c r="BJ10" s="12"/>
      <c r="BU10" s="12"/>
    </row>
    <row r="11" spans="1:73" customFormat="1" ht="14.1" customHeight="1">
      <c r="A11" s="16">
        <v>10001</v>
      </c>
      <c r="B11" s="16" t="s">
        <v>27</v>
      </c>
      <c r="C11" t="s">
        <v>30</v>
      </c>
      <c r="D11">
        <v>28316.861160278298</v>
      </c>
      <c r="E11">
        <v>10208.7986221313</v>
      </c>
      <c r="F11">
        <v>1941.0000038147</v>
      </c>
      <c r="G11">
        <v>631.15607476234402</v>
      </c>
      <c r="H11">
        <v>9147.3288116455096</v>
      </c>
      <c r="I11">
        <v>2399.4041891098</v>
      </c>
      <c r="J11">
        <v>48171.820861816399</v>
      </c>
      <c r="K11">
        <v>6927.3899078369104</v>
      </c>
      <c r="L11">
        <v>4418.94507789612</v>
      </c>
      <c r="M11">
        <v>5769.9999961853</v>
      </c>
      <c r="N11">
        <v>4410.6450023651096</v>
      </c>
      <c r="O11">
        <v>8912.2473564147895</v>
      </c>
      <c r="P11">
        <v>0</v>
      </c>
      <c r="Q11">
        <v>34792.718704223596</v>
      </c>
      <c r="R11">
        <v>1585.86684608459</v>
      </c>
      <c r="S11">
        <v>40001.609252929702</v>
      </c>
      <c r="T11">
        <v>571.73691034317005</v>
      </c>
      <c r="U11">
        <v>0</v>
      </c>
      <c r="V11">
        <v>0</v>
      </c>
      <c r="W11">
        <v>208207.52877783764</v>
      </c>
      <c r="X11" s="5"/>
      <c r="AK11" s="12"/>
      <c r="AL11" s="5"/>
      <c r="AM11" s="16">
        <v>10001</v>
      </c>
      <c r="AN11" s="16" t="s">
        <v>27</v>
      </c>
      <c r="AO11" t="s">
        <v>30</v>
      </c>
      <c r="AP11">
        <v>28316.861160278298</v>
      </c>
      <c r="AQ11">
        <v>10208.7986221313</v>
      </c>
      <c r="AR11">
        <v>1941.0000038147</v>
      </c>
      <c r="AS11">
        <v>631.15607476234402</v>
      </c>
      <c r="AT11">
        <v>9147.3288116455096</v>
      </c>
      <c r="AU11">
        <v>2399.4041891098</v>
      </c>
      <c r="AV11">
        <v>48171.820861816399</v>
      </c>
      <c r="AW11">
        <v>6927.3899078369104</v>
      </c>
      <c r="AX11">
        <v>4418.94507789612</v>
      </c>
      <c r="AY11">
        <v>5769.9999961853</v>
      </c>
      <c r="AZ11">
        <v>4410.6450023651096</v>
      </c>
      <c r="BA11">
        <v>8912.2473564147895</v>
      </c>
      <c r="BB11">
        <v>0</v>
      </c>
      <c r="BC11">
        <v>34792.718704223596</v>
      </c>
      <c r="BD11">
        <v>1585.86684608459</v>
      </c>
      <c r="BE11">
        <v>40001.609252929702</v>
      </c>
      <c r="BF11">
        <v>571.73691034317005</v>
      </c>
      <c r="BG11">
        <v>0</v>
      </c>
      <c r="BH11">
        <v>0</v>
      </c>
      <c r="BI11">
        <v>208207.52877783764</v>
      </c>
      <c r="BJ11" s="12"/>
      <c r="BU11" s="12"/>
    </row>
    <row r="12" spans="1:73" customFormat="1" ht="14.1" customHeight="1">
      <c r="A12" s="16">
        <v>10003</v>
      </c>
      <c r="B12" s="16" t="s">
        <v>28</v>
      </c>
      <c r="C12" t="s">
        <v>30</v>
      </c>
      <c r="D12">
        <v>12081.9724206924</v>
      </c>
      <c r="E12">
        <v>1035.80602020025</v>
      </c>
      <c r="F12">
        <v>1202.1410176456</v>
      </c>
      <c r="G12">
        <v>10359.999687314001</v>
      </c>
      <c r="H12">
        <v>66492.269491195693</v>
      </c>
      <c r="I12">
        <v>166.25575221888701</v>
      </c>
      <c r="J12">
        <v>4407.3356769010397</v>
      </c>
      <c r="K12">
        <v>4279.0160733461398</v>
      </c>
      <c r="L12">
        <v>4572.4555630683899</v>
      </c>
      <c r="M12">
        <v>3293.0456884503401</v>
      </c>
      <c r="N12">
        <v>1207.55128082633</v>
      </c>
      <c r="O12">
        <v>413.13836157321902</v>
      </c>
      <c r="P12">
        <v>825.32523155212402</v>
      </c>
      <c r="Q12">
        <v>8311.0924391746503</v>
      </c>
      <c r="R12">
        <v>460.99075223505503</v>
      </c>
      <c r="S12">
        <v>15489.454406738299</v>
      </c>
      <c r="T12">
        <v>39.521443966776097</v>
      </c>
      <c r="U12">
        <v>0</v>
      </c>
      <c r="V12">
        <v>0</v>
      </c>
      <c r="W12">
        <v>134637.37130709921</v>
      </c>
      <c r="X12" s="5"/>
      <c r="AK12" s="12"/>
      <c r="AL12" s="5"/>
      <c r="AM12" s="16">
        <v>10003</v>
      </c>
      <c r="AN12" s="16" t="s">
        <v>28</v>
      </c>
      <c r="AO12" t="s">
        <v>30</v>
      </c>
      <c r="AP12">
        <v>12081.9724206924</v>
      </c>
      <c r="AQ12">
        <v>1035.80602020025</v>
      </c>
      <c r="AR12">
        <v>1202.1410176456</v>
      </c>
      <c r="AS12">
        <v>10359.999687314001</v>
      </c>
      <c r="AT12">
        <v>66492.269491195693</v>
      </c>
      <c r="AU12">
        <v>166.25575221888701</v>
      </c>
      <c r="AV12">
        <v>4407.3356769010397</v>
      </c>
      <c r="AW12">
        <v>4279.0160733461398</v>
      </c>
      <c r="AX12">
        <v>4572.4555630683899</v>
      </c>
      <c r="AY12">
        <v>3293.0456884503401</v>
      </c>
      <c r="AZ12">
        <v>1207.55128082633</v>
      </c>
      <c r="BA12">
        <v>413.13836157321902</v>
      </c>
      <c r="BB12">
        <v>825.32523155212402</v>
      </c>
      <c r="BC12">
        <v>8311.0924391746503</v>
      </c>
      <c r="BD12">
        <v>460.99075223505503</v>
      </c>
      <c r="BE12">
        <v>15489.454406738299</v>
      </c>
      <c r="BF12">
        <v>39.521443966776097</v>
      </c>
      <c r="BG12">
        <v>0</v>
      </c>
      <c r="BH12">
        <v>0</v>
      </c>
      <c r="BI12">
        <v>134637.37130709921</v>
      </c>
      <c r="BJ12" s="12"/>
      <c r="BU12" s="12"/>
    </row>
    <row r="13" spans="1:73" customFormat="1" ht="14.1" customHeight="1">
      <c r="A13" s="16">
        <v>10005</v>
      </c>
      <c r="B13" s="16" t="s">
        <v>29</v>
      </c>
      <c r="C13" t="s">
        <v>30</v>
      </c>
      <c r="D13">
        <v>57878.785881042502</v>
      </c>
      <c r="E13">
        <v>38340.178230285601</v>
      </c>
      <c r="F13">
        <v>1605.99999427795</v>
      </c>
      <c r="G13">
        <v>175.53462548833301</v>
      </c>
      <c r="H13">
        <v>2704.0825988054298</v>
      </c>
      <c r="I13">
        <v>7628.9219384835997</v>
      </c>
      <c r="J13">
        <v>103851.84801053999</v>
      </c>
      <c r="K13">
        <v>10258.275817871099</v>
      </c>
      <c r="L13">
        <v>4196.9998927116403</v>
      </c>
      <c r="M13">
        <v>6549.0000305175799</v>
      </c>
      <c r="N13">
        <v>6067.9063653945896</v>
      </c>
      <c r="O13">
        <v>11720.8286685944</v>
      </c>
      <c r="P13">
        <v>1225.6708300113701</v>
      </c>
      <c r="Q13">
        <v>29983.328598022501</v>
      </c>
      <c r="R13">
        <v>1411.3797376155901</v>
      </c>
      <c r="S13">
        <v>66308.398010253906</v>
      </c>
      <c r="T13">
        <v>934.92895114421799</v>
      </c>
      <c r="U13">
        <v>0</v>
      </c>
      <c r="V13">
        <v>0</v>
      </c>
      <c r="W13">
        <v>350842.06818106025</v>
      </c>
      <c r="X13" s="5"/>
      <c r="AK13" s="12"/>
      <c r="AL13" s="5"/>
      <c r="AM13" s="16">
        <v>10005</v>
      </c>
      <c r="AN13" s="16" t="s">
        <v>29</v>
      </c>
      <c r="AO13" t="s">
        <v>30</v>
      </c>
      <c r="AP13">
        <v>57878.785881042502</v>
      </c>
      <c r="AQ13">
        <v>38340.178230285601</v>
      </c>
      <c r="AR13">
        <v>1605.99999427795</v>
      </c>
      <c r="AS13">
        <v>175.53462548833301</v>
      </c>
      <c r="AT13">
        <v>2704.0825988054298</v>
      </c>
      <c r="AU13">
        <v>7628.9219384835997</v>
      </c>
      <c r="AV13">
        <v>103851.84801053999</v>
      </c>
      <c r="AW13">
        <v>10258.275817871099</v>
      </c>
      <c r="AX13">
        <v>4196.9998927116403</v>
      </c>
      <c r="AY13">
        <v>6549.0000305175799</v>
      </c>
      <c r="AZ13">
        <v>6067.9063653945896</v>
      </c>
      <c r="BA13">
        <v>11720.8286685944</v>
      </c>
      <c r="BB13">
        <v>1225.6708300113701</v>
      </c>
      <c r="BC13">
        <v>29983.328598022501</v>
      </c>
      <c r="BD13">
        <v>1411.3797376155901</v>
      </c>
      <c r="BE13">
        <v>66308.398010253906</v>
      </c>
      <c r="BF13">
        <v>934.92895114421799</v>
      </c>
      <c r="BG13">
        <v>0</v>
      </c>
      <c r="BH13">
        <v>0</v>
      </c>
      <c r="BI13">
        <v>350842.06818106025</v>
      </c>
      <c r="BJ13" s="12"/>
      <c r="BU13" s="12"/>
    </row>
    <row r="14" spans="1:7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K14"/>
      <c r="BL14"/>
      <c r="BM14"/>
      <c r="BN14"/>
      <c r="BO14"/>
      <c r="BP14"/>
      <c r="BQ14"/>
      <c r="BR14"/>
      <c r="BS14"/>
      <c r="BT14"/>
      <c r="BU14" s="12"/>
    </row>
    <row r="15" spans="1:73" ht="18.75">
      <c r="A15" s="4" t="s">
        <v>6</v>
      </c>
      <c r="Y15" s="8"/>
      <c r="Z15" s="8"/>
      <c r="AA15" s="8"/>
      <c r="AB15" s="8"/>
      <c r="AC15" s="8"/>
      <c r="AD15" s="8"/>
      <c r="AE15" s="8"/>
      <c r="AF15" s="8"/>
      <c r="AI15" s="8"/>
      <c r="AJ15" s="8"/>
      <c r="AM15" s="4" t="s">
        <v>6</v>
      </c>
      <c r="BU15" s="12"/>
    </row>
    <row r="16" spans="1:73" s="3" customFormat="1" ht="105">
      <c r="B16" s="3" t="s">
        <v>0</v>
      </c>
      <c r="C16" s="3" t="s">
        <v>1</v>
      </c>
      <c r="D16" s="3" t="s">
        <v>2</v>
      </c>
      <c r="X16" s="7"/>
      <c r="Y16"/>
      <c r="Z16"/>
      <c r="AA16"/>
      <c r="AB16"/>
      <c r="AC16"/>
      <c r="AD16"/>
      <c r="AE16"/>
      <c r="AF16"/>
      <c r="AG16" s="8"/>
      <c r="AH16" s="8"/>
      <c r="AI16"/>
      <c r="AJ16"/>
      <c r="AK16" s="14"/>
      <c r="AL16" s="7"/>
      <c r="AN16" s="3" t="s">
        <v>0</v>
      </c>
      <c r="AO16" s="3" t="s">
        <v>1</v>
      </c>
      <c r="AP16" s="3" t="s">
        <v>4</v>
      </c>
      <c r="AT16" s="3" t="s">
        <v>3</v>
      </c>
      <c r="BJ16" s="14"/>
      <c r="BU16" s="14"/>
    </row>
    <row r="17" spans="1:73" s="3" customFormat="1">
      <c r="A17" s="17"/>
      <c r="B17" s="17">
        <v>2012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7"/>
      <c r="Y17"/>
      <c r="Z17"/>
      <c r="AA17"/>
      <c r="AB17"/>
      <c r="AC17"/>
      <c r="AD17"/>
      <c r="AE17"/>
      <c r="AF17"/>
      <c r="AG17" s="8"/>
      <c r="AH17" s="8"/>
      <c r="AI17"/>
      <c r="AJ17"/>
      <c r="AK17" s="14"/>
      <c r="AL17" s="7"/>
      <c r="AM17" s="17"/>
      <c r="AN17" s="17">
        <v>2012</v>
      </c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4"/>
      <c r="BU17" s="14"/>
    </row>
    <row r="18" spans="1:73" s="1" customFormat="1" ht="30">
      <c r="A18" s="1" t="s">
        <v>5</v>
      </c>
      <c r="D18" s="3" t="s">
        <v>32</v>
      </c>
      <c r="E18" s="3" t="s">
        <v>33</v>
      </c>
      <c r="F18" s="3" t="s">
        <v>34</v>
      </c>
      <c r="G18" s="3" t="s">
        <v>35</v>
      </c>
      <c r="H18" s="3" t="s">
        <v>36</v>
      </c>
      <c r="I18" s="3" t="s">
        <v>37</v>
      </c>
      <c r="J18" s="3" t="s">
        <v>38</v>
      </c>
      <c r="K18" s="3" t="s">
        <v>39</v>
      </c>
      <c r="L18" s="3" t="s">
        <v>40</v>
      </c>
      <c r="M18" s="3" t="s">
        <v>41</v>
      </c>
      <c r="N18" s="3" t="s">
        <v>42</v>
      </c>
      <c r="O18" s="3" t="s">
        <v>43</v>
      </c>
      <c r="P18" s="3" t="s">
        <v>44</v>
      </c>
      <c r="Q18" s="3" t="s">
        <v>45</v>
      </c>
      <c r="R18" s="3" t="s">
        <v>46</v>
      </c>
      <c r="S18" s="3" t="s">
        <v>47</v>
      </c>
      <c r="T18" s="3" t="s">
        <v>48</v>
      </c>
      <c r="U18" s="3" t="s">
        <v>49</v>
      </c>
      <c r="V18" s="3" t="s">
        <v>50</v>
      </c>
      <c r="X18" s="6"/>
      <c r="Y18" s="3"/>
      <c r="Z18" s="3"/>
      <c r="AA18" s="3"/>
      <c r="AB18" s="3"/>
      <c r="AC18" s="3"/>
      <c r="AD18" s="3"/>
      <c r="AE18" s="3"/>
      <c r="AF18" s="3"/>
      <c r="AG18"/>
      <c r="AH18"/>
      <c r="AI18" s="3"/>
      <c r="AJ18" s="3"/>
      <c r="AK18" s="15"/>
      <c r="AL18" s="6"/>
      <c r="AM18" s="1" t="s">
        <v>5</v>
      </c>
      <c r="AP18" s="3" t="s">
        <v>32</v>
      </c>
      <c r="AQ18" s="3" t="s">
        <v>33</v>
      </c>
      <c r="AR18" s="3" t="s">
        <v>34</v>
      </c>
      <c r="AS18" s="3" t="s">
        <v>35</v>
      </c>
      <c r="AT18" s="3" t="s">
        <v>36</v>
      </c>
      <c r="AU18" s="3" t="s">
        <v>37</v>
      </c>
      <c r="AV18" s="3" t="s">
        <v>38</v>
      </c>
      <c r="AW18" s="3" t="s">
        <v>39</v>
      </c>
      <c r="AX18" s="3" t="s">
        <v>40</v>
      </c>
      <c r="AY18" s="3" t="s">
        <v>41</v>
      </c>
      <c r="AZ18" s="3" t="s">
        <v>42</v>
      </c>
      <c r="BA18" s="3" t="s">
        <v>43</v>
      </c>
      <c r="BB18" s="3" t="s">
        <v>44</v>
      </c>
      <c r="BC18" s="3" t="s">
        <v>45</v>
      </c>
      <c r="BD18" s="3" t="s">
        <v>46</v>
      </c>
      <c r="BE18" s="3" t="s">
        <v>47</v>
      </c>
      <c r="BF18" s="3" t="s">
        <v>48</v>
      </c>
      <c r="BG18" s="3" t="s">
        <v>49</v>
      </c>
      <c r="BH18" s="3" t="s">
        <v>50</v>
      </c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</row>
    <row r="19" spans="1:73" customFormat="1">
      <c r="A19">
        <v>10001</v>
      </c>
      <c r="B19" s="16" t="s">
        <v>27</v>
      </c>
      <c r="C19" t="s">
        <v>30</v>
      </c>
      <c r="D19">
        <v>3959376.2832031301</v>
      </c>
      <c r="E19">
        <v>895806.73873901402</v>
      </c>
      <c r="F19">
        <v>3992.5503188465964</v>
      </c>
      <c r="G19">
        <v>0</v>
      </c>
      <c r="H19">
        <v>0</v>
      </c>
      <c r="I19">
        <v>0</v>
      </c>
      <c r="J19">
        <v>0</v>
      </c>
      <c r="K19">
        <v>890185.4619140625</v>
      </c>
      <c r="L19">
        <v>174780.35652983177</v>
      </c>
      <c r="M19">
        <v>70898.455078125</v>
      </c>
      <c r="N19">
        <v>639320.00896739995</v>
      </c>
      <c r="O19">
        <v>589418.80529785203</v>
      </c>
      <c r="P19">
        <v>707768.43748474098</v>
      </c>
      <c r="Q19">
        <v>3329299.7248573275</v>
      </c>
      <c r="R19">
        <v>94888.103515625</v>
      </c>
      <c r="S19">
        <v>131760.58349609381</v>
      </c>
      <c r="T19">
        <v>23028.1296386719</v>
      </c>
      <c r="U19">
        <v>0</v>
      </c>
      <c r="V19">
        <v>0</v>
      </c>
      <c r="X19" s="5"/>
      <c r="Y19" s="1"/>
      <c r="Z19" s="1"/>
      <c r="AA19" s="1"/>
      <c r="AB19" s="1"/>
      <c r="AC19" s="1"/>
      <c r="AD19" s="1"/>
      <c r="AE19" s="1"/>
      <c r="AF19" s="1"/>
      <c r="AG19" s="3"/>
      <c r="AH19" s="3"/>
      <c r="AI19" s="1"/>
      <c r="AJ19" s="1"/>
      <c r="AK19" s="12"/>
      <c r="AL19" s="5"/>
      <c r="AM19">
        <v>10001</v>
      </c>
      <c r="AN19" s="16" t="s">
        <v>27</v>
      </c>
      <c r="AO19" t="s">
        <v>30</v>
      </c>
      <c r="AP19">
        <v>250005.096252441</v>
      </c>
      <c r="AQ19">
        <v>115514.79057312</v>
      </c>
      <c r="AR19">
        <v>17267.369038436071</v>
      </c>
      <c r="AS19">
        <v>0</v>
      </c>
      <c r="AT19">
        <v>0</v>
      </c>
      <c r="AU19">
        <v>0</v>
      </c>
      <c r="AV19">
        <v>0</v>
      </c>
      <c r="AW19">
        <v>79535.5126953125</v>
      </c>
      <c r="AX19">
        <v>76811.110279083267</v>
      </c>
      <c r="AY19">
        <v>14664.312011718799</v>
      </c>
      <c r="AZ19">
        <v>41298.793632507302</v>
      </c>
      <c r="BA19">
        <v>390516.45346450864</v>
      </c>
      <c r="BB19">
        <v>98921.343620300337</v>
      </c>
      <c r="BC19">
        <v>1060493.576171875</v>
      </c>
      <c r="BD19">
        <v>7057.46484375</v>
      </c>
      <c r="BE19">
        <v>424929.341796875</v>
      </c>
      <c r="BF19">
        <v>5905.6544189453098</v>
      </c>
      <c r="BG19">
        <v>0</v>
      </c>
      <c r="BH19">
        <v>0</v>
      </c>
      <c r="BJ19" s="12"/>
      <c r="BU19" s="8"/>
    </row>
    <row r="20" spans="1:73" customFormat="1">
      <c r="A20">
        <v>10003</v>
      </c>
      <c r="B20" s="16" t="s">
        <v>28</v>
      </c>
      <c r="C20" t="s">
        <v>30</v>
      </c>
      <c r="D20">
        <v>2224851.35620117</v>
      </c>
      <c r="E20">
        <v>229546.96775817912</v>
      </c>
      <c r="F20">
        <v>2510.3604806717499</v>
      </c>
      <c r="G20">
        <v>0</v>
      </c>
      <c r="H20">
        <v>0</v>
      </c>
      <c r="I20">
        <v>0</v>
      </c>
      <c r="J20">
        <v>0</v>
      </c>
      <c r="K20">
        <v>47100.699554443301</v>
      </c>
      <c r="L20">
        <v>116769.8885502819</v>
      </c>
      <c r="M20">
        <v>27541.1809082031</v>
      </c>
      <c r="N20">
        <v>103864.78449678401</v>
      </c>
      <c r="O20">
        <v>58850.222678899721</v>
      </c>
      <c r="P20">
        <v>130269.1733355521</v>
      </c>
      <c r="Q20">
        <v>1280289.66674042</v>
      </c>
      <c r="R20">
        <v>47272.8642578125</v>
      </c>
      <c r="S20">
        <v>49062.462890625</v>
      </c>
      <c r="T20">
        <v>5203.7054595947302</v>
      </c>
      <c r="U20">
        <v>0</v>
      </c>
      <c r="V20">
        <v>0</v>
      </c>
      <c r="X20" s="5"/>
      <c r="AG20" s="1"/>
      <c r="AH20" s="1"/>
      <c r="AK20" s="12"/>
      <c r="AL20" s="5"/>
      <c r="AM20">
        <v>10003</v>
      </c>
      <c r="AN20" s="16" t="s">
        <v>28</v>
      </c>
      <c r="AO20" t="s">
        <v>30</v>
      </c>
      <c r="AP20">
        <v>129536.163696289</v>
      </c>
      <c r="AQ20">
        <v>24940.895027160703</v>
      </c>
      <c r="AR20">
        <v>8410.0157928466797</v>
      </c>
      <c r="AS20">
        <v>0</v>
      </c>
      <c r="AT20">
        <v>0</v>
      </c>
      <c r="AU20">
        <v>0</v>
      </c>
      <c r="AV20">
        <v>0</v>
      </c>
      <c r="AW20">
        <v>6913.0061035156305</v>
      </c>
      <c r="AX20">
        <v>1233.19606876373</v>
      </c>
      <c r="AY20">
        <v>0</v>
      </c>
      <c r="AZ20">
        <v>7317.1534633636502</v>
      </c>
      <c r="BA20">
        <v>8014.1876516342099</v>
      </c>
      <c r="BB20">
        <v>15590.67474794388</v>
      </c>
      <c r="BC20">
        <v>362925.304763794</v>
      </c>
      <c r="BD20">
        <v>3231.66162109375</v>
      </c>
      <c r="BE20">
        <v>126729.4765625</v>
      </c>
      <c r="BF20">
        <v>622.2242126464846</v>
      </c>
      <c r="BG20">
        <v>0</v>
      </c>
      <c r="BH20">
        <v>0</v>
      </c>
      <c r="BJ20" s="12"/>
      <c r="BU20" s="8"/>
    </row>
    <row r="21" spans="1:73" customFormat="1">
      <c r="A21">
        <v>10005</v>
      </c>
      <c r="B21" s="16" t="s">
        <v>29</v>
      </c>
      <c r="C21" t="s">
        <v>30</v>
      </c>
      <c r="D21">
        <v>8373352.9084472703</v>
      </c>
      <c r="E21">
        <v>4961649.23583984</v>
      </c>
      <c r="F21">
        <v>6818.7574081150797</v>
      </c>
      <c r="G21">
        <v>0</v>
      </c>
      <c r="H21">
        <v>0</v>
      </c>
      <c r="I21">
        <v>0</v>
      </c>
      <c r="J21">
        <v>0</v>
      </c>
      <c r="K21">
        <v>873742.310546875</v>
      </c>
      <c r="L21">
        <v>305055.08447265683</v>
      </c>
      <c r="M21">
        <v>146407.5087890625</v>
      </c>
      <c r="N21">
        <v>633482.05539798702</v>
      </c>
      <c r="O21">
        <v>1811440.0838012744</v>
      </c>
      <c r="P21">
        <v>257881.66258525901</v>
      </c>
      <c r="Q21">
        <v>6272623.9944915799</v>
      </c>
      <c r="R21">
        <v>142945.16552734401</v>
      </c>
      <c r="S21">
        <v>277399.0546875</v>
      </c>
      <c r="T21">
        <v>107260.6745605469</v>
      </c>
      <c r="U21">
        <v>0</v>
      </c>
      <c r="V21">
        <v>0</v>
      </c>
      <c r="X21" s="5"/>
      <c r="AK21" s="12"/>
      <c r="AL21" s="5"/>
      <c r="AM21">
        <v>10005</v>
      </c>
      <c r="AN21" s="16" t="s">
        <v>29</v>
      </c>
      <c r="AO21" t="s">
        <v>30</v>
      </c>
      <c r="AP21">
        <v>686922.67822265602</v>
      </c>
      <c r="AQ21">
        <v>998741.60217285203</v>
      </c>
      <c r="AR21">
        <v>18762.916243419022</v>
      </c>
      <c r="AS21">
        <v>0</v>
      </c>
      <c r="AT21">
        <v>0</v>
      </c>
      <c r="AU21">
        <v>0</v>
      </c>
      <c r="AV21">
        <v>0</v>
      </c>
      <c r="AW21">
        <v>164849.93066406299</v>
      </c>
      <c r="AX21">
        <v>145167.34475708008</v>
      </c>
      <c r="AY21">
        <v>60646.03125</v>
      </c>
      <c r="AZ21">
        <v>51753.370126247399</v>
      </c>
      <c r="BA21">
        <v>1121242.294555665</v>
      </c>
      <c r="BB21">
        <v>54285.899321556099</v>
      </c>
      <c r="BC21">
        <v>2246915.1311874427</v>
      </c>
      <c r="BD21">
        <v>13805.242568969699</v>
      </c>
      <c r="BE21">
        <v>609771.08984375</v>
      </c>
      <c r="BF21">
        <v>36740.025604248003</v>
      </c>
      <c r="BG21">
        <v>0</v>
      </c>
      <c r="BH21">
        <v>0</v>
      </c>
      <c r="BJ21" s="12"/>
      <c r="BU21" s="8"/>
    </row>
    <row r="22" spans="1:73" customFormat="1">
      <c r="A22" s="18"/>
      <c r="B22" s="20">
        <v>2007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5"/>
      <c r="AK22" s="12"/>
      <c r="AL22" s="5"/>
      <c r="AM22" s="18"/>
      <c r="AN22" s="20">
        <v>2007</v>
      </c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2"/>
      <c r="BU22" s="8"/>
    </row>
    <row r="23" spans="1:73" customFormat="1" ht="30">
      <c r="A23" s="3" t="s">
        <v>5</v>
      </c>
      <c r="B23" s="3"/>
      <c r="C23" s="3"/>
      <c r="D23" s="3" t="s">
        <v>52</v>
      </c>
      <c r="E23" s="3" t="s">
        <v>53</v>
      </c>
      <c r="F23" s="3" t="s">
        <v>54</v>
      </c>
      <c r="G23" s="3" t="s">
        <v>55</v>
      </c>
      <c r="H23" s="3" t="s">
        <v>56</v>
      </c>
      <c r="I23" s="3" t="s">
        <v>57</v>
      </c>
      <c r="J23" s="3" t="s">
        <v>58</v>
      </c>
      <c r="K23" s="3" t="s">
        <v>59</v>
      </c>
      <c r="L23" s="3" t="s">
        <v>60</v>
      </c>
      <c r="M23" s="3" t="s">
        <v>61</v>
      </c>
      <c r="N23" s="3" t="s">
        <v>62</v>
      </c>
      <c r="O23" s="3" t="s">
        <v>63</v>
      </c>
      <c r="P23" s="3" t="s">
        <v>64</v>
      </c>
      <c r="Q23" s="3" t="s">
        <v>65</v>
      </c>
      <c r="R23" s="3" t="s">
        <v>66</v>
      </c>
      <c r="S23" s="3" t="s">
        <v>67</v>
      </c>
      <c r="T23" s="3" t="s">
        <v>68</v>
      </c>
      <c r="U23" s="3" t="s">
        <v>69</v>
      </c>
      <c r="V23" s="3" t="s">
        <v>70</v>
      </c>
      <c r="X23" s="5"/>
      <c r="AK23" s="12"/>
      <c r="AL23" s="5"/>
      <c r="AM23" s="3" t="s">
        <v>5</v>
      </c>
      <c r="AN23" s="3"/>
      <c r="AO23" s="3"/>
      <c r="AP23" s="3" t="s">
        <v>52</v>
      </c>
      <c r="AQ23" s="3" t="s">
        <v>53</v>
      </c>
      <c r="AR23" s="3" t="s">
        <v>54</v>
      </c>
      <c r="AS23" s="3" t="s">
        <v>55</v>
      </c>
      <c r="AT23" s="3" t="s">
        <v>56</v>
      </c>
      <c r="AU23" s="3" t="s">
        <v>57</v>
      </c>
      <c r="AV23" s="3" t="s">
        <v>58</v>
      </c>
      <c r="AW23" s="3" t="s">
        <v>59</v>
      </c>
      <c r="AX23" s="3" t="s">
        <v>60</v>
      </c>
      <c r="AY23" s="3" t="s">
        <v>61</v>
      </c>
      <c r="AZ23" s="3" t="s">
        <v>62</v>
      </c>
      <c r="BA23" s="3" t="s">
        <v>63</v>
      </c>
      <c r="BB23" s="3" t="s">
        <v>64</v>
      </c>
      <c r="BC23" s="3" t="s">
        <v>65</v>
      </c>
      <c r="BD23" s="3" t="s">
        <v>66</v>
      </c>
      <c r="BE23" s="3" t="s">
        <v>67</v>
      </c>
      <c r="BF23" s="3" t="s">
        <v>68</v>
      </c>
      <c r="BG23" s="3" t="s">
        <v>69</v>
      </c>
      <c r="BH23" s="3" t="s">
        <v>70</v>
      </c>
      <c r="BJ23" s="12"/>
      <c r="BU23" s="8"/>
    </row>
    <row r="24" spans="1:73" customFormat="1">
      <c r="A24" s="16">
        <v>10001</v>
      </c>
      <c r="B24" s="16" t="s">
        <v>27</v>
      </c>
      <c r="C24" t="s">
        <v>30</v>
      </c>
      <c r="D24">
        <v>5159731.53588867</v>
      </c>
      <c r="E24">
        <v>1983822.2270701639</v>
      </c>
      <c r="F24">
        <v>1875.20136848325</v>
      </c>
      <c r="G24">
        <v>0</v>
      </c>
      <c r="H24">
        <v>0</v>
      </c>
      <c r="I24">
        <v>0</v>
      </c>
      <c r="J24">
        <v>0</v>
      </c>
      <c r="K24">
        <v>642468.046875</v>
      </c>
      <c r="L24">
        <v>178018.62771269731</v>
      </c>
      <c r="M24">
        <v>58562.34375</v>
      </c>
      <c r="N24">
        <v>658676.58054828597</v>
      </c>
      <c r="O24">
        <v>638710.44851398515</v>
      </c>
      <c r="P24">
        <v>0</v>
      </c>
      <c r="Q24">
        <v>1910599.99171066</v>
      </c>
      <c r="R24">
        <v>248775.95385742199</v>
      </c>
      <c r="S24">
        <v>65611.615234375</v>
      </c>
      <c r="T24">
        <v>101610.848980248</v>
      </c>
      <c r="U24">
        <v>0</v>
      </c>
      <c r="V24">
        <v>0</v>
      </c>
      <c r="W24">
        <v>208207.52877783764</v>
      </c>
      <c r="X24" s="5"/>
      <c r="AK24" s="12"/>
      <c r="AL24" s="5"/>
      <c r="AM24" s="16">
        <v>10001</v>
      </c>
      <c r="AN24" s="16" t="s">
        <v>27</v>
      </c>
      <c r="AO24" t="s">
        <v>30</v>
      </c>
      <c r="AP24">
        <v>354414.434112549</v>
      </c>
      <c r="AQ24">
        <v>255631.80686950701</v>
      </c>
      <c r="AR24">
        <v>14051.503882920375</v>
      </c>
      <c r="AS24">
        <v>0</v>
      </c>
      <c r="AT24">
        <v>0</v>
      </c>
      <c r="AU24">
        <v>0</v>
      </c>
      <c r="AV24">
        <v>0</v>
      </c>
      <c r="AW24">
        <v>32648.625</v>
      </c>
      <c r="AX24">
        <v>74440.207767486543</v>
      </c>
      <c r="AY24">
        <v>16309.170410156299</v>
      </c>
      <c r="AZ24">
        <v>48970.449254036001</v>
      </c>
      <c r="BA24">
        <v>396603.19555664103</v>
      </c>
      <c r="BB24">
        <v>0</v>
      </c>
      <c r="BC24">
        <v>972244.92988777102</v>
      </c>
      <c r="BD24">
        <v>20149.169128418001</v>
      </c>
      <c r="BE24">
        <v>347341.9296875</v>
      </c>
      <c r="BF24">
        <v>23807.9382324219</v>
      </c>
      <c r="BG24">
        <v>0</v>
      </c>
      <c r="BH24">
        <v>0</v>
      </c>
      <c r="BJ24" s="12"/>
      <c r="BU24" s="8"/>
    </row>
    <row r="25" spans="1:73" customFormat="1">
      <c r="A25" s="16">
        <v>10003</v>
      </c>
      <c r="B25" s="16" t="s">
        <v>28</v>
      </c>
      <c r="C25" t="s">
        <v>30</v>
      </c>
      <c r="D25">
        <v>2204014.71130371</v>
      </c>
      <c r="E25">
        <v>202991.15088272071</v>
      </c>
      <c r="F25">
        <v>479.35612439690198</v>
      </c>
      <c r="G25">
        <v>0</v>
      </c>
      <c r="H25">
        <v>0</v>
      </c>
      <c r="I25">
        <v>0</v>
      </c>
      <c r="J25">
        <v>0</v>
      </c>
      <c r="K25">
        <v>53396.696960449204</v>
      </c>
      <c r="L25">
        <v>155114.9521942139</v>
      </c>
      <c r="M25">
        <v>21463.3122558594</v>
      </c>
      <c r="N25">
        <v>173158.72572553199</v>
      </c>
      <c r="O25">
        <v>34406.595494270303</v>
      </c>
      <c r="P25">
        <v>92709.156518817006</v>
      </c>
      <c r="Q25">
        <v>239574.16041278801</v>
      </c>
      <c r="R25">
        <v>70849.6875</v>
      </c>
      <c r="S25">
        <v>12502.65234375</v>
      </c>
      <c r="T25">
        <v>6976.5504302978497</v>
      </c>
      <c r="U25">
        <v>0</v>
      </c>
      <c r="V25">
        <v>0</v>
      </c>
      <c r="W25">
        <v>134637.37130709921</v>
      </c>
      <c r="X25" s="5"/>
      <c r="AK25" s="12"/>
      <c r="AL25" s="5"/>
      <c r="AM25" s="16">
        <v>10003</v>
      </c>
      <c r="AN25" s="16" t="s">
        <v>28</v>
      </c>
      <c r="AO25" t="s">
        <v>30</v>
      </c>
      <c r="AP25">
        <v>142948.34478759801</v>
      </c>
      <c r="AQ25">
        <v>24539.299003601049</v>
      </c>
      <c r="AR25">
        <v>8522.8952636718805</v>
      </c>
      <c r="AS25">
        <v>0</v>
      </c>
      <c r="AT25">
        <v>0</v>
      </c>
      <c r="AU25">
        <v>0</v>
      </c>
      <c r="AV25">
        <v>0</v>
      </c>
      <c r="AW25">
        <v>12365.403015136721</v>
      </c>
      <c r="AX25">
        <v>37284.978164672902</v>
      </c>
      <c r="AY25">
        <v>0</v>
      </c>
      <c r="AZ25">
        <v>13630.3687246144</v>
      </c>
      <c r="BA25">
        <v>3832.1255950927689</v>
      </c>
      <c r="BB25">
        <v>11957.45699810981</v>
      </c>
      <c r="BC25">
        <v>226031.429214478</v>
      </c>
      <c r="BD25">
        <v>5409.7626953125</v>
      </c>
      <c r="BE25">
        <v>116728.8125</v>
      </c>
      <c r="BF25">
        <v>1242.77062988281</v>
      </c>
      <c r="BG25">
        <v>0</v>
      </c>
      <c r="BH25">
        <v>0</v>
      </c>
      <c r="BJ25" s="12"/>
      <c r="BU25" s="8"/>
    </row>
    <row r="26" spans="1:73" customFormat="1">
      <c r="A26" s="16">
        <v>10005</v>
      </c>
      <c r="B26" s="16" t="s">
        <v>29</v>
      </c>
      <c r="C26" t="s">
        <v>30</v>
      </c>
      <c r="D26">
        <v>8179994.00073242</v>
      </c>
      <c r="E26">
        <v>7844694.47802734</v>
      </c>
      <c r="F26">
        <v>5652.6445508394399</v>
      </c>
      <c r="G26">
        <v>0</v>
      </c>
      <c r="H26">
        <v>0</v>
      </c>
      <c r="I26">
        <v>0</v>
      </c>
      <c r="J26">
        <v>0</v>
      </c>
      <c r="K26">
        <v>979912.8515625</v>
      </c>
      <c r="L26">
        <v>530239.92822265625</v>
      </c>
      <c r="M26">
        <v>189321.33984375</v>
      </c>
      <c r="N26">
        <v>764117.13052272797</v>
      </c>
      <c r="O26">
        <v>1979941.1189575221</v>
      </c>
      <c r="P26">
        <v>163261.42179870611</v>
      </c>
      <c r="Q26">
        <v>1760844.7912597652</v>
      </c>
      <c r="R26">
        <v>197914.73046875</v>
      </c>
      <c r="S26">
        <v>414519.75</v>
      </c>
      <c r="T26">
        <v>253291.66015625</v>
      </c>
      <c r="U26">
        <v>0</v>
      </c>
      <c r="V26">
        <v>0</v>
      </c>
      <c r="W26">
        <v>350842.06818106025</v>
      </c>
      <c r="X26" s="5"/>
      <c r="AK26" s="12"/>
      <c r="AL26" s="5"/>
      <c r="AM26" s="16">
        <v>10005</v>
      </c>
      <c r="AN26" s="16" t="s">
        <v>29</v>
      </c>
      <c r="AO26" t="s">
        <v>30</v>
      </c>
      <c r="AP26">
        <v>761622.93139648403</v>
      </c>
      <c r="AQ26">
        <v>1628385.4052734401</v>
      </c>
      <c r="AR26">
        <v>17030.24136162275</v>
      </c>
      <c r="AS26">
        <v>0</v>
      </c>
      <c r="AT26">
        <v>0</v>
      </c>
      <c r="AU26">
        <v>0</v>
      </c>
      <c r="AV26">
        <v>0</v>
      </c>
      <c r="AW26">
        <v>203509.8671875</v>
      </c>
      <c r="AX26">
        <v>236910.42721557667</v>
      </c>
      <c r="AY26">
        <v>81644.630859375</v>
      </c>
      <c r="AZ26">
        <v>70956.833914279894</v>
      </c>
      <c r="BA26">
        <v>1071896.9134521489</v>
      </c>
      <c r="BB26">
        <v>35221.904884338401</v>
      </c>
      <c r="BC26">
        <v>1154924.2616882331</v>
      </c>
      <c r="BD26">
        <v>21707.001953125</v>
      </c>
      <c r="BE26">
        <v>899866.21484375</v>
      </c>
      <c r="BF26">
        <v>82436.443359375</v>
      </c>
      <c r="BG26">
        <v>0</v>
      </c>
      <c r="BH26">
        <v>0</v>
      </c>
      <c r="BJ26" s="12"/>
      <c r="BU26" s="8"/>
    </row>
    <row r="27" spans="1:73" ht="13.9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</row>
    <row r="28" spans="1:73" ht="18.75">
      <c r="A28" s="4" t="s">
        <v>11</v>
      </c>
      <c r="Y28" s="8"/>
      <c r="Z28" s="8"/>
      <c r="AA28" s="8"/>
      <c r="AB28" s="8"/>
      <c r="AC28" s="8"/>
      <c r="AD28" s="8"/>
      <c r="AE28" s="8"/>
      <c r="AF28" s="8"/>
      <c r="AI28" s="8"/>
      <c r="AJ28" s="8"/>
      <c r="AM28" s="4" t="s">
        <v>14</v>
      </c>
    </row>
    <row r="29" spans="1:73" ht="105">
      <c r="A29" s="3"/>
      <c r="B29" s="3" t="s">
        <v>0</v>
      </c>
      <c r="C29" s="3" t="s">
        <v>1</v>
      </c>
      <c r="D29" s="3" t="s">
        <v>12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M29" s="3"/>
      <c r="AN29" s="3" t="s">
        <v>0</v>
      </c>
      <c r="AO29" s="3" t="s">
        <v>1</v>
      </c>
      <c r="AP29" s="3" t="s">
        <v>4</v>
      </c>
      <c r="AQ29" s="3"/>
      <c r="AR29" s="3"/>
      <c r="AS29" s="3"/>
      <c r="AT29" s="3" t="s">
        <v>3</v>
      </c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</row>
    <row r="30" spans="1:73">
      <c r="A30" s="17"/>
      <c r="B30" s="17">
        <v>2012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M30" s="17"/>
      <c r="AN30" s="17">
        <v>2012</v>
      </c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</row>
    <row r="31" spans="1:73" ht="30">
      <c r="A31" s="1" t="s">
        <v>5</v>
      </c>
      <c r="B31" s="1"/>
      <c r="C31" s="1"/>
      <c r="D31" s="3" t="s">
        <v>32</v>
      </c>
      <c r="E31" s="3" t="s">
        <v>33</v>
      </c>
      <c r="F31" s="3" t="s">
        <v>34</v>
      </c>
      <c r="G31" s="3" t="s">
        <v>35</v>
      </c>
      <c r="H31" s="3" t="s">
        <v>36</v>
      </c>
      <c r="I31" s="3" t="s">
        <v>37</v>
      </c>
      <c r="J31" s="3" t="s">
        <v>38</v>
      </c>
      <c r="K31" s="3" t="s">
        <v>39</v>
      </c>
      <c r="L31" s="3" t="s">
        <v>40</v>
      </c>
      <c r="M31" s="3" t="s">
        <v>41</v>
      </c>
      <c r="N31" s="3" t="s">
        <v>42</v>
      </c>
      <c r="O31" s="3" t="s">
        <v>43</v>
      </c>
      <c r="P31" s="3" t="s">
        <v>44</v>
      </c>
      <c r="Q31" s="3" t="s">
        <v>45</v>
      </c>
      <c r="R31" s="3" t="s">
        <v>46</v>
      </c>
      <c r="S31" s="3" t="s">
        <v>47</v>
      </c>
      <c r="T31" s="3" t="s">
        <v>48</v>
      </c>
      <c r="U31" s="3" t="s">
        <v>49</v>
      </c>
      <c r="V31" s="3" t="s">
        <v>50</v>
      </c>
      <c r="AG31" s="8"/>
      <c r="AH31" s="8"/>
      <c r="AM31" s="1" t="s">
        <v>5</v>
      </c>
      <c r="AN31" s="1"/>
      <c r="AO31" s="1"/>
      <c r="AP31" s="3" t="s">
        <v>32</v>
      </c>
      <c r="AQ31" s="3" t="s">
        <v>33</v>
      </c>
      <c r="AR31" s="3" t="s">
        <v>34</v>
      </c>
      <c r="AS31" s="3" t="s">
        <v>35</v>
      </c>
      <c r="AT31" s="3" t="s">
        <v>36</v>
      </c>
      <c r="AU31" s="3" t="s">
        <v>37</v>
      </c>
      <c r="AV31" s="3" t="s">
        <v>38</v>
      </c>
      <c r="AW31" s="3" t="s">
        <v>39</v>
      </c>
      <c r="AX31" s="3" t="s">
        <v>40</v>
      </c>
      <c r="AY31" s="3" t="s">
        <v>41</v>
      </c>
      <c r="AZ31" s="3" t="s">
        <v>42</v>
      </c>
      <c r="BA31" s="3" t="s">
        <v>43</v>
      </c>
      <c r="BB31" s="3" t="s">
        <v>44</v>
      </c>
      <c r="BC31" s="3" t="s">
        <v>45</v>
      </c>
      <c r="BD31" s="3" t="s">
        <v>46</v>
      </c>
      <c r="BE31" s="3" t="s">
        <v>47</v>
      </c>
      <c r="BF31" s="3" t="s">
        <v>48</v>
      </c>
      <c r="BG31" s="3" t="s">
        <v>49</v>
      </c>
      <c r="BH31" s="3" t="s">
        <v>50</v>
      </c>
    </row>
    <row r="32" spans="1:73">
      <c r="A32">
        <v>10001</v>
      </c>
      <c r="B32" s="16" t="s">
        <v>27</v>
      </c>
      <c r="C32" t="s">
        <v>30</v>
      </c>
      <c r="D32">
        <f t="shared" ref="D32:T32" si="2">D19/D6</f>
        <v>142.84526574407258</v>
      </c>
      <c r="E32">
        <f t="shared" si="2"/>
        <v>153.98504581216258</v>
      </c>
      <c r="F32">
        <f t="shared" si="2"/>
        <v>1.693193531769378</v>
      </c>
      <c r="G32">
        <f t="shared" si="2"/>
        <v>0</v>
      </c>
      <c r="H32">
        <f t="shared" si="2"/>
        <v>0</v>
      </c>
      <c r="I32">
        <f t="shared" si="2"/>
        <v>0</v>
      </c>
      <c r="J32">
        <f t="shared" si="2"/>
        <v>0</v>
      </c>
      <c r="K32">
        <f t="shared" si="2"/>
        <v>113.69738038509992</v>
      </c>
      <c r="L32">
        <f t="shared" si="2"/>
        <v>38.943088403274956</v>
      </c>
      <c r="M32">
        <f t="shared" si="2"/>
        <v>12.236530020381265</v>
      </c>
      <c r="N32">
        <f t="shared" si="2"/>
        <v>155.61005450989157</v>
      </c>
      <c r="O32">
        <f t="shared" si="2"/>
        <v>80.408915214779483</v>
      </c>
      <c r="P32">
        <f t="shared" si="2"/>
        <v>123.6828107998745</v>
      </c>
      <c r="Q32">
        <f t="shared" si="2"/>
        <v>90.642900357664089</v>
      </c>
      <c r="R32">
        <f t="shared" si="2"/>
        <v>100.54016229324995</v>
      </c>
      <c r="S32">
        <f t="shared" si="2"/>
        <v>3.2886525872919288</v>
      </c>
      <c r="T32">
        <f t="shared" si="2"/>
        <v>116.25500182417717</v>
      </c>
      <c r="U32">
        <v>0</v>
      </c>
      <c r="V32">
        <v>0</v>
      </c>
      <c r="AM32" s="16">
        <v>10001</v>
      </c>
      <c r="AN32" s="16" t="s">
        <v>27</v>
      </c>
      <c r="AO32" t="s">
        <v>30</v>
      </c>
      <c r="AP32">
        <f t="shared" ref="AP32:BF32" si="3">AP19/AP6</f>
        <v>9.0196136606297461</v>
      </c>
      <c r="AQ32">
        <f t="shared" si="3"/>
        <v>19.856459601345449</v>
      </c>
      <c r="AR32">
        <f t="shared" si="3"/>
        <v>7.3228876862348544</v>
      </c>
      <c r="AS32">
        <f t="shared" si="3"/>
        <v>0</v>
      </c>
      <c r="AT32">
        <f t="shared" si="3"/>
        <v>0</v>
      </c>
      <c r="AU32">
        <f t="shared" si="3"/>
        <v>0</v>
      </c>
      <c r="AV32">
        <f t="shared" si="3"/>
        <v>0</v>
      </c>
      <c r="AW32">
        <f t="shared" si="3"/>
        <v>10.158534179606596</v>
      </c>
      <c r="AX32">
        <f t="shared" si="3"/>
        <v>17.114405287538638</v>
      </c>
      <c r="AY32">
        <f t="shared" si="3"/>
        <v>2.5309478741377984</v>
      </c>
      <c r="AZ32">
        <f t="shared" si="3"/>
        <v>10.052098226562659</v>
      </c>
      <c r="BA32">
        <f t="shared" si="3"/>
        <v>53.274520789570211</v>
      </c>
      <c r="BB32">
        <f t="shared" si="3"/>
        <v>17.286543421657957</v>
      </c>
      <c r="BC32">
        <f t="shared" si="3"/>
        <v>28.8728025407834</v>
      </c>
      <c r="BD32">
        <f t="shared" si="3"/>
        <v>7.4778463735729481</v>
      </c>
      <c r="BE32">
        <f t="shared" si="3"/>
        <v>10.605941035150153</v>
      </c>
      <c r="BF32">
        <f t="shared" si="3"/>
        <v>29.814052466270685</v>
      </c>
      <c r="BG32">
        <v>0</v>
      </c>
      <c r="BH32">
        <v>0</v>
      </c>
    </row>
    <row r="33" spans="1:62">
      <c r="A33">
        <v>10003</v>
      </c>
      <c r="B33" s="16" t="s">
        <v>28</v>
      </c>
      <c r="C33" t="s">
        <v>30</v>
      </c>
      <c r="D33">
        <f t="shared" ref="D33:T33" si="4">D20/D7</f>
        <v>149.50111406207827</v>
      </c>
      <c r="E33">
        <f t="shared" si="4"/>
        <v>160.22260212967566</v>
      </c>
      <c r="F33">
        <f t="shared" si="4"/>
        <v>2.0119911068158247</v>
      </c>
      <c r="G33">
        <f t="shared" si="4"/>
        <v>0</v>
      </c>
      <c r="H33">
        <f t="shared" si="4"/>
        <v>0</v>
      </c>
      <c r="I33">
        <f t="shared" si="4"/>
        <v>0</v>
      </c>
      <c r="J33">
        <f t="shared" si="4"/>
        <v>0</v>
      </c>
      <c r="K33">
        <f t="shared" si="4"/>
        <v>13.87367667978385</v>
      </c>
      <c r="L33">
        <f t="shared" si="4"/>
        <v>37.051022201215687</v>
      </c>
      <c r="M33">
        <f t="shared" si="4"/>
        <v>11.374343364484659</v>
      </c>
      <c r="N33">
        <f t="shared" si="4"/>
        <v>129.24055069743213</v>
      </c>
      <c r="O33">
        <f t="shared" si="4"/>
        <v>85.39646090554929</v>
      </c>
      <c r="P33">
        <f t="shared" si="4"/>
        <v>126.97798490575968</v>
      </c>
      <c r="Q33">
        <f t="shared" si="4"/>
        <v>96.041763455897609</v>
      </c>
      <c r="R33">
        <f t="shared" si="4"/>
        <v>107.81791842736614</v>
      </c>
      <c r="S33">
        <f t="shared" si="4"/>
        <v>3.0734484371431194</v>
      </c>
      <c r="T33">
        <f t="shared" si="4"/>
        <v>123.28224088788532</v>
      </c>
      <c r="U33">
        <v>0</v>
      </c>
      <c r="V33">
        <v>0</v>
      </c>
      <c r="Y33" s="8"/>
      <c r="Z33" s="8"/>
      <c r="AA33" s="8"/>
      <c r="AB33" s="8"/>
      <c r="AC33" s="8"/>
      <c r="AD33" s="8"/>
      <c r="AE33" s="8"/>
      <c r="AF33" s="8"/>
      <c r="AI33" s="8"/>
      <c r="AJ33" s="8"/>
      <c r="AM33" s="16">
        <v>10003</v>
      </c>
      <c r="AN33" s="16" t="s">
        <v>28</v>
      </c>
      <c r="AO33" t="s">
        <v>30</v>
      </c>
      <c r="AP33">
        <f t="shared" ref="AP33:BF33" si="5">AP20/AP7</f>
        <v>8.7043121914396782</v>
      </c>
      <c r="AQ33">
        <f t="shared" si="5"/>
        <v>17.408616370417676</v>
      </c>
      <c r="AR33">
        <f t="shared" si="5"/>
        <v>6.7404172084721008</v>
      </c>
      <c r="AS33">
        <f t="shared" si="5"/>
        <v>0</v>
      </c>
      <c r="AT33">
        <f t="shared" si="5"/>
        <v>0</v>
      </c>
      <c r="AU33">
        <f t="shared" si="5"/>
        <v>0</v>
      </c>
      <c r="AV33">
        <f t="shared" si="5"/>
        <v>0</v>
      </c>
      <c r="AW33">
        <f t="shared" si="5"/>
        <v>2.0362502568499656</v>
      </c>
      <c r="AX33">
        <f t="shared" si="5"/>
        <v>0.39129244267919244</v>
      </c>
      <c r="AY33">
        <f t="shared" si="5"/>
        <v>0</v>
      </c>
      <c r="AZ33">
        <f t="shared" si="5"/>
        <v>9.1048467266787814</v>
      </c>
      <c r="BA33">
        <f t="shared" si="5"/>
        <v>11.629238282014127</v>
      </c>
      <c r="BB33">
        <f t="shared" si="5"/>
        <v>15.196783798694369</v>
      </c>
      <c r="BC33">
        <f t="shared" si="5"/>
        <v>27.225078181741615</v>
      </c>
      <c r="BD33">
        <f t="shared" si="5"/>
        <v>7.3706350253645283</v>
      </c>
      <c r="BE33">
        <f t="shared" si="5"/>
        <v>7.9387884083456273</v>
      </c>
      <c r="BF33">
        <f t="shared" si="5"/>
        <v>14.741263867715697</v>
      </c>
      <c r="BG33">
        <v>0</v>
      </c>
      <c r="BH33">
        <v>0</v>
      </c>
    </row>
    <row r="34" spans="1:62">
      <c r="A34">
        <v>10005</v>
      </c>
      <c r="B34" s="16" t="s">
        <v>29</v>
      </c>
      <c r="C34" t="s">
        <v>30</v>
      </c>
      <c r="D34">
        <f t="shared" ref="D34:T34" si="6">D21/D8</f>
        <v>160.62883072981498</v>
      </c>
      <c r="E34">
        <f t="shared" si="6"/>
        <v>210.71178693572966</v>
      </c>
      <c r="F34">
        <f t="shared" si="6"/>
        <v>3.865780498457497</v>
      </c>
      <c r="G34">
        <f t="shared" si="6"/>
        <v>0</v>
      </c>
      <c r="H34">
        <f t="shared" si="6"/>
        <v>0</v>
      </c>
      <c r="I34">
        <f t="shared" si="6"/>
        <v>0</v>
      </c>
      <c r="J34">
        <f t="shared" si="6"/>
        <v>0</v>
      </c>
      <c r="K34">
        <f t="shared" si="6"/>
        <v>82.180119038569146</v>
      </c>
      <c r="L34">
        <f t="shared" si="6"/>
        <v>81.289211977879788</v>
      </c>
      <c r="M34">
        <f t="shared" si="6"/>
        <v>22.203140842576261</v>
      </c>
      <c r="N34">
        <f t="shared" si="6"/>
        <v>130.9145613307557</v>
      </c>
      <c r="O34">
        <f t="shared" si="6"/>
        <v>139.26734782970539</v>
      </c>
      <c r="P34">
        <f t="shared" si="6"/>
        <v>141.57335308822147</v>
      </c>
      <c r="Q34">
        <f t="shared" si="6"/>
        <v>114.17031777555422</v>
      </c>
      <c r="R34">
        <f t="shared" si="6"/>
        <v>108.16089619199261</v>
      </c>
      <c r="S34">
        <f t="shared" si="6"/>
        <v>4.532159876892627</v>
      </c>
      <c r="T34">
        <f t="shared" si="6"/>
        <v>179.67182196173994</v>
      </c>
      <c r="U34">
        <v>0</v>
      </c>
      <c r="V34">
        <v>0</v>
      </c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M34" s="16">
        <v>10005</v>
      </c>
      <c r="AN34" s="16" t="s">
        <v>29</v>
      </c>
      <c r="AO34" t="s">
        <v>30</v>
      </c>
      <c r="AP34">
        <f t="shared" ref="AP34:BF34" si="7">AP21/AP8</f>
        <v>13.177467594060744</v>
      </c>
      <c r="AQ34">
        <f t="shared" si="7"/>
        <v>42.414652402423151</v>
      </c>
      <c r="AR34">
        <f t="shared" si="7"/>
        <v>10.637321636003348</v>
      </c>
      <c r="AS34">
        <f t="shared" si="7"/>
        <v>0</v>
      </c>
      <c r="AT34">
        <f t="shared" si="7"/>
        <v>0</v>
      </c>
      <c r="AU34">
        <f t="shared" si="7"/>
        <v>0</v>
      </c>
      <c r="AV34">
        <f t="shared" si="7"/>
        <v>0</v>
      </c>
      <c r="AW34">
        <f t="shared" si="7"/>
        <v>15.505014192334652</v>
      </c>
      <c r="AX34">
        <f t="shared" si="7"/>
        <v>38.68330560896441</v>
      </c>
      <c r="AY34">
        <f t="shared" si="7"/>
        <v>9.1971537834651365</v>
      </c>
      <c r="AZ34">
        <f t="shared" si="7"/>
        <v>10.695282825666359</v>
      </c>
      <c r="BA34">
        <f t="shared" si="7"/>
        <v>86.203480884434057</v>
      </c>
      <c r="BB34">
        <f t="shared" si="7"/>
        <v>29.802184130953471</v>
      </c>
      <c r="BC34">
        <f t="shared" si="7"/>
        <v>40.896922048515719</v>
      </c>
      <c r="BD34">
        <f t="shared" si="7"/>
        <v>10.445875541848785</v>
      </c>
      <c r="BE34">
        <f t="shared" si="7"/>
        <v>9.9624711071643901</v>
      </c>
      <c r="BF34">
        <f t="shared" si="7"/>
        <v>61.543033980361308</v>
      </c>
      <c r="BG34">
        <v>0</v>
      </c>
      <c r="BH34">
        <v>0</v>
      </c>
    </row>
    <row r="35" spans="1:62">
      <c r="A35" s="18"/>
      <c r="B35" s="20">
        <v>2007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M35" s="18"/>
      <c r="AN35" s="20">
        <v>2007</v>
      </c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</row>
    <row r="36" spans="1:62" ht="30">
      <c r="A36" s="3" t="s">
        <v>5</v>
      </c>
      <c r="B36" s="3"/>
      <c r="C36" s="3"/>
      <c r="D36" s="3" t="s">
        <v>52</v>
      </c>
      <c r="E36" s="3" t="s">
        <v>53</v>
      </c>
      <c r="F36" s="3" t="s">
        <v>54</v>
      </c>
      <c r="G36" s="3" t="s">
        <v>55</v>
      </c>
      <c r="H36" s="3" t="s">
        <v>56</v>
      </c>
      <c r="I36" s="3" t="s">
        <v>57</v>
      </c>
      <c r="J36" s="3" t="s">
        <v>58</v>
      </c>
      <c r="K36" s="3" t="s">
        <v>59</v>
      </c>
      <c r="L36" s="3" t="s">
        <v>60</v>
      </c>
      <c r="M36" s="3" t="s">
        <v>61</v>
      </c>
      <c r="N36" s="3" t="s">
        <v>62</v>
      </c>
      <c r="O36" s="3" t="s">
        <v>63</v>
      </c>
      <c r="P36" s="3" t="s">
        <v>64</v>
      </c>
      <c r="Q36" s="3" t="s">
        <v>65</v>
      </c>
      <c r="R36" s="3" t="s">
        <v>66</v>
      </c>
      <c r="S36" s="3" t="s">
        <v>67</v>
      </c>
      <c r="T36" s="3" t="s">
        <v>68</v>
      </c>
      <c r="U36" s="3" t="s">
        <v>69</v>
      </c>
      <c r="V36" s="3" t="s">
        <v>70</v>
      </c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M36" s="3" t="s">
        <v>5</v>
      </c>
      <c r="AN36" s="3"/>
      <c r="AO36" s="3"/>
      <c r="AP36" s="3" t="s">
        <v>52</v>
      </c>
      <c r="AQ36" s="3" t="s">
        <v>53</v>
      </c>
      <c r="AR36" s="3" t="s">
        <v>54</v>
      </c>
      <c r="AS36" s="3" t="s">
        <v>55</v>
      </c>
      <c r="AT36" s="3" t="s">
        <v>56</v>
      </c>
      <c r="AU36" s="3" t="s">
        <v>57</v>
      </c>
      <c r="AV36" s="3" t="s">
        <v>58</v>
      </c>
      <c r="AW36" s="3" t="s">
        <v>59</v>
      </c>
      <c r="AX36" s="3" t="s">
        <v>60</v>
      </c>
      <c r="AY36" s="3" t="s">
        <v>61</v>
      </c>
      <c r="AZ36" s="3" t="s">
        <v>62</v>
      </c>
      <c r="BA36" s="3" t="s">
        <v>63</v>
      </c>
      <c r="BB36" s="3" t="s">
        <v>64</v>
      </c>
      <c r="BC36" s="3" t="s">
        <v>65</v>
      </c>
      <c r="BD36" s="3" t="s">
        <v>66</v>
      </c>
      <c r="BE36" s="3" t="s">
        <v>67</v>
      </c>
      <c r="BF36" s="3" t="s">
        <v>68</v>
      </c>
      <c r="BG36" s="3" t="s">
        <v>69</v>
      </c>
      <c r="BH36" s="3" t="s">
        <v>70</v>
      </c>
    </row>
    <row r="37" spans="1:62">
      <c r="A37" s="16">
        <v>10001</v>
      </c>
      <c r="B37" s="16" t="s">
        <v>27</v>
      </c>
      <c r="C37" t="s">
        <v>30</v>
      </c>
      <c r="D37">
        <f>D24/D11</f>
        <v>182.21410581786247</v>
      </c>
      <c r="E37">
        <f t="shared" ref="E37:T39" si="8">E24/E11</f>
        <v>194.32474872895472</v>
      </c>
      <c r="F37">
        <f t="shared" si="8"/>
        <v>0.96610065162177527</v>
      </c>
      <c r="G37">
        <f t="shared" si="8"/>
        <v>0</v>
      </c>
      <c r="H37">
        <f t="shared" si="8"/>
        <v>0</v>
      </c>
      <c r="I37">
        <f t="shared" si="8"/>
        <v>0</v>
      </c>
      <c r="J37">
        <f t="shared" si="8"/>
        <v>0</v>
      </c>
      <c r="K37">
        <f t="shared" si="8"/>
        <v>92.743162348661812</v>
      </c>
      <c r="L37">
        <f t="shared" si="8"/>
        <v>40.285322531651104</v>
      </c>
      <c r="M37">
        <f t="shared" si="8"/>
        <v>10.149452996311458</v>
      </c>
      <c r="N37">
        <f t="shared" si="8"/>
        <v>149.33792681004374</v>
      </c>
      <c r="O37">
        <f t="shared" si="8"/>
        <v>71.666597993856058</v>
      </c>
      <c r="P37">
        <v>0</v>
      </c>
      <c r="Q37">
        <f t="shared" si="8"/>
        <v>54.913788369137315</v>
      </c>
      <c r="R37">
        <f t="shared" si="8"/>
        <v>156.87064426098249</v>
      </c>
      <c r="S37">
        <f t="shared" si="8"/>
        <v>1.6402243924616515</v>
      </c>
      <c r="T37">
        <f t="shared" si="8"/>
        <v>177.72308756357668</v>
      </c>
      <c r="U37">
        <v>0</v>
      </c>
      <c r="V37">
        <v>0</v>
      </c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M37" s="16">
        <v>10001</v>
      </c>
      <c r="AN37" s="16" t="s">
        <v>27</v>
      </c>
      <c r="AO37" t="s">
        <v>30</v>
      </c>
      <c r="AP37">
        <f>AP24/AP11</f>
        <v>12.516021182803504</v>
      </c>
      <c r="AQ37">
        <f t="shared" ref="AQ37:BF39" si="9">AQ24/AQ11</f>
        <v>25.040341800388902</v>
      </c>
      <c r="AR37">
        <f t="shared" si="9"/>
        <v>7.2393116204557302</v>
      </c>
      <c r="AS37">
        <f t="shared" si="9"/>
        <v>0</v>
      </c>
      <c r="AT37">
        <f t="shared" si="9"/>
        <v>0</v>
      </c>
      <c r="AU37">
        <f t="shared" si="9"/>
        <v>0</v>
      </c>
      <c r="AV37">
        <f t="shared" si="9"/>
        <v>0</v>
      </c>
      <c r="AW37">
        <f t="shared" si="9"/>
        <v>4.7129763784574656</v>
      </c>
      <c r="AX37">
        <f t="shared" si="9"/>
        <v>16.845696530568301</v>
      </c>
      <c r="AY37">
        <f t="shared" si="9"/>
        <v>2.8265460001626903</v>
      </c>
      <c r="AZ37">
        <f t="shared" si="9"/>
        <v>11.102786378812327</v>
      </c>
      <c r="BA37">
        <f t="shared" si="9"/>
        <v>44.50091875773365</v>
      </c>
      <c r="BB37">
        <v>0</v>
      </c>
      <c r="BC37">
        <f t="shared" si="9"/>
        <v>27.943919477891999</v>
      </c>
      <c r="BD37">
        <f t="shared" si="9"/>
        <v>12.705460851372919</v>
      </c>
      <c r="BE37">
        <f t="shared" si="9"/>
        <v>8.6831989056055487</v>
      </c>
      <c r="BF37">
        <f t="shared" si="9"/>
        <v>41.6414224824698</v>
      </c>
      <c r="BG37">
        <v>0</v>
      </c>
      <c r="BH37">
        <v>0</v>
      </c>
    </row>
    <row r="38" spans="1:62">
      <c r="A38" s="16">
        <v>10003</v>
      </c>
      <c r="B38" s="16" t="s">
        <v>28</v>
      </c>
      <c r="C38" t="s">
        <v>30</v>
      </c>
      <c r="D38">
        <f t="shared" ref="D38:S39" si="10">D25/D12</f>
        <v>182.4217631492823</v>
      </c>
      <c r="E38">
        <f t="shared" si="10"/>
        <v>195.97409835818186</v>
      </c>
      <c r="F38">
        <f t="shared" si="10"/>
        <v>0.39875199112307447</v>
      </c>
      <c r="G38">
        <f t="shared" si="10"/>
        <v>0</v>
      </c>
      <c r="H38">
        <f t="shared" si="10"/>
        <v>0</v>
      </c>
      <c r="I38">
        <f t="shared" si="10"/>
        <v>0</v>
      </c>
      <c r="J38">
        <f t="shared" si="10"/>
        <v>0</v>
      </c>
      <c r="K38">
        <f t="shared" si="10"/>
        <v>12.478732504197774</v>
      </c>
      <c r="L38">
        <f t="shared" si="10"/>
        <v>33.923774666521311</v>
      </c>
      <c r="M38">
        <f t="shared" si="10"/>
        <v>6.5177693498567058</v>
      </c>
      <c r="N38">
        <f t="shared" si="10"/>
        <v>143.39658155721477</v>
      </c>
      <c r="O38">
        <f t="shared" si="10"/>
        <v>83.281047451635757</v>
      </c>
      <c r="P38">
        <f t="shared" si="10"/>
        <v>112.33045225633803</v>
      </c>
      <c r="Q38">
        <f t="shared" si="10"/>
        <v>28.825832724894997</v>
      </c>
      <c r="R38">
        <f t="shared" si="10"/>
        <v>153.69004075785534</v>
      </c>
      <c r="S38">
        <f t="shared" si="10"/>
        <v>0.80717190001934702</v>
      </c>
      <c r="T38">
        <f t="shared" si="8"/>
        <v>176.52569668665757</v>
      </c>
      <c r="U38">
        <v>0</v>
      </c>
      <c r="V38">
        <v>0</v>
      </c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M38" s="16">
        <v>10003</v>
      </c>
      <c r="AN38" s="16" t="s">
        <v>28</v>
      </c>
      <c r="AO38" t="s">
        <v>30</v>
      </c>
      <c r="AP38">
        <f t="shared" ref="AP38:BE39" si="11">AP25/AP12</f>
        <v>11.831540398385204</v>
      </c>
      <c r="AQ38">
        <f t="shared" si="11"/>
        <v>23.691017936791795</v>
      </c>
      <c r="AR38">
        <f t="shared" si="11"/>
        <v>7.0897632961264554</v>
      </c>
      <c r="AS38">
        <f t="shared" si="11"/>
        <v>0</v>
      </c>
      <c r="AT38">
        <f t="shared" si="11"/>
        <v>0</v>
      </c>
      <c r="AU38">
        <f t="shared" si="11"/>
        <v>0</v>
      </c>
      <c r="AV38">
        <f t="shared" si="11"/>
        <v>0</v>
      </c>
      <c r="AW38">
        <f t="shared" si="11"/>
        <v>2.8897771831614367</v>
      </c>
      <c r="AX38">
        <f t="shared" si="11"/>
        <v>8.1542570836166774</v>
      </c>
      <c r="AY38">
        <f t="shared" si="11"/>
        <v>0</v>
      </c>
      <c r="AZ38">
        <f t="shared" si="11"/>
        <v>11.287610672142312</v>
      </c>
      <c r="BA38">
        <f t="shared" si="11"/>
        <v>9.2756469781700854</v>
      </c>
      <c r="BB38">
        <f t="shared" si="11"/>
        <v>14.488175740880191</v>
      </c>
      <c r="BC38">
        <f t="shared" si="11"/>
        <v>27.196356058930384</v>
      </c>
      <c r="BD38">
        <f t="shared" si="11"/>
        <v>11.735078565207553</v>
      </c>
      <c r="BE38">
        <f t="shared" si="11"/>
        <v>7.5360183409184547</v>
      </c>
      <c r="BF38">
        <f t="shared" si="9"/>
        <v>31.445476307180261</v>
      </c>
      <c r="BG38">
        <v>0</v>
      </c>
      <c r="BH38">
        <v>0</v>
      </c>
    </row>
    <row r="39" spans="1:62">
      <c r="A39" s="16">
        <v>10005</v>
      </c>
      <c r="B39" s="16" t="s">
        <v>29</v>
      </c>
      <c r="C39" t="s">
        <v>30</v>
      </c>
      <c r="D39">
        <f t="shared" si="10"/>
        <v>141.3297441578103</v>
      </c>
      <c r="E39">
        <f t="shared" si="8"/>
        <v>204.60766851184519</v>
      </c>
      <c r="F39">
        <f t="shared" si="8"/>
        <v>3.519703966985904</v>
      </c>
      <c r="G39">
        <f t="shared" si="8"/>
        <v>0</v>
      </c>
      <c r="H39">
        <f t="shared" si="8"/>
        <v>0</v>
      </c>
      <c r="I39">
        <f t="shared" si="8"/>
        <v>0</v>
      </c>
      <c r="J39">
        <f t="shared" si="8"/>
        <v>0</v>
      </c>
      <c r="K39">
        <f t="shared" si="8"/>
        <v>95.524127929508268</v>
      </c>
      <c r="L39">
        <f t="shared" si="8"/>
        <v>126.33784650398775</v>
      </c>
      <c r="M39">
        <f t="shared" si="8"/>
        <v>28.908434716984964</v>
      </c>
      <c r="N39">
        <f t="shared" si="8"/>
        <v>125.92764036052132</v>
      </c>
      <c r="O39">
        <f t="shared" si="8"/>
        <v>168.92501161310491</v>
      </c>
      <c r="P39">
        <f t="shared" si="8"/>
        <v>133.2016866202091</v>
      </c>
      <c r="Q39">
        <f t="shared" si="8"/>
        <v>58.727462012869999</v>
      </c>
      <c r="R39">
        <f t="shared" si="8"/>
        <v>140.2278388969298</v>
      </c>
      <c r="S39">
        <f t="shared" si="8"/>
        <v>6.2513914140392721</v>
      </c>
      <c r="T39">
        <f t="shared" si="8"/>
        <v>270.92075803862701</v>
      </c>
      <c r="U39">
        <v>0</v>
      </c>
      <c r="V39">
        <v>0</v>
      </c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M39" s="16">
        <v>10005</v>
      </c>
      <c r="AN39" s="16" t="s">
        <v>29</v>
      </c>
      <c r="AO39" t="s">
        <v>30</v>
      </c>
      <c r="AP39">
        <f t="shared" si="11"/>
        <v>13.158930682510125</v>
      </c>
      <c r="AQ39">
        <f t="shared" si="9"/>
        <v>42.472035353950155</v>
      </c>
      <c r="AR39">
        <f t="shared" si="9"/>
        <v>10.604135381257873</v>
      </c>
      <c r="AS39">
        <f t="shared" si="9"/>
        <v>0</v>
      </c>
      <c r="AT39">
        <f t="shared" si="9"/>
        <v>0</v>
      </c>
      <c r="AU39">
        <f t="shared" si="9"/>
        <v>0</v>
      </c>
      <c r="AV39">
        <f t="shared" si="9"/>
        <v>0</v>
      </c>
      <c r="AW39">
        <f t="shared" si="9"/>
        <v>19.838603562692509</v>
      </c>
      <c r="AX39">
        <f t="shared" si="9"/>
        <v>56.447565706872382</v>
      </c>
      <c r="AY39">
        <f t="shared" si="9"/>
        <v>12.466732398674683</v>
      </c>
      <c r="AZ39">
        <f t="shared" si="9"/>
        <v>11.693791835508266</v>
      </c>
      <c r="BA39">
        <f t="shared" si="9"/>
        <v>91.452314828580654</v>
      </c>
      <c r="BB39">
        <f t="shared" si="9"/>
        <v>28.73683865350019</v>
      </c>
      <c r="BC39">
        <f t="shared" si="9"/>
        <v>38.51888084781902</v>
      </c>
      <c r="BD39">
        <f t="shared" si="9"/>
        <v>15.379986955032523</v>
      </c>
      <c r="BE39">
        <f t="shared" si="9"/>
        <v>13.570923772047623</v>
      </c>
      <c r="BF39">
        <f t="shared" si="9"/>
        <v>88.174019275459059</v>
      </c>
      <c r="BG39">
        <v>0</v>
      </c>
      <c r="BH39">
        <v>0</v>
      </c>
    </row>
    <row r="40" spans="1:6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</row>
    <row r="41" spans="1:62" ht="18.75">
      <c r="A41" s="4" t="s">
        <v>7</v>
      </c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M41" s="4" t="s">
        <v>7</v>
      </c>
    </row>
    <row r="42" spans="1:62" s="9" customFormat="1" ht="105">
      <c r="A42" s="3"/>
      <c r="B42" s="3" t="s">
        <v>0</v>
      </c>
      <c r="C42" s="3" t="s">
        <v>1</v>
      </c>
      <c r="D42" s="3" t="s">
        <v>2</v>
      </c>
      <c r="E42" s="3"/>
      <c r="F42" s="3"/>
      <c r="G42" s="3"/>
      <c r="H42" s="3" t="s">
        <v>3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7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14"/>
      <c r="AL42" s="7"/>
      <c r="AM42" s="3"/>
      <c r="AN42" s="3" t="s">
        <v>0</v>
      </c>
      <c r="AO42" s="3" t="s">
        <v>1</v>
      </c>
      <c r="AP42" s="3" t="s">
        <v>4</v>
      </c>
      <c r="AQ42" s="3"/>
      <c r="AR42" s="3"/>
      <c r="AS42" s="3"/>
      <c r="AT42" s="3" t="s">
        <v>3</v>
      </c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14"/>
    </row>
    <row r="43" spans="1:62" s="9" customFormat="1">
      <c r="A43" s="17"/>
      <c r="B43" s="17">
        <v>2012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7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14"/>
      <c r="AL43" s="7"/>
      <c r="AM43" s="17"/>
      <c r="AN43" s="17">
        <v>2012</v>
      </c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4"/>
    </row>
    <row r="44" spans="1:62" s="10" customFormat="1" ht="30">
      <c r="A44" s="1" t="s">
        <v>5</v>
      </c>
      <c r="B44" s="1"/>
      <c r="C44" s="1"/>
      <c r="D44" s="3" t="s">
        <v>32</v>
      </c>
      <c r="E44" s="3" t="s">
        <v>33</v>
      </c>
      <c r="F44" s="3" t="s">
        <v>34</v>
      </c>
      <c r="G44" s="3" t="s">
        <v>35</v>
      </c>
      <c r="H44" s="3" t="s">
        <v>36</v>
      </c>
      <c r="I44" s="3" t="s">
        <v>37</v>
      </c>
      <c r="J44" s="3" t="s">
        <v>38</v>
      </c>
      <c r="K44" s="3" t="s">
        <v>39</v>
      </c>
      <c r="L44" s="3" t="s">
        <v>40</v>
      </c>
      <c r="M44" s="3" t="s">
        <v>41</v>
      </c>
      <c r="N44" s="3" t="s">
        <v>42</v>
      </c>
      <c r="O44" s="3" t="s">
        <v>43</v>
      </c>
      <c r="P44" s="3" t="s">
        <v>44</v>
      </c>
      <c r="Q44" s="3" t="s">
        <v>45</v>
      </c>
      <c r="R44" s="3" t="s">
        <v>46</v>
      </c>
      <c r="S44" s="3" t="s">
        <v>47</v>
      </c>
      <c r="T44" s="3" t="s">
        <v>48</v>
      </c>
      <c r="U44" s="3" t="s">
        <v>49</v>
      </c>
      <c r="V44" s="3" t="s">
        <v>50</v>
      </c>
      <c r="W44" s="1"/>
      <c r="X44" s="6"/>
      <c r="Y44" s="9"/>
      <c r="Z44" s="9"/>
      <c r="AA44" s="9"/>
      <c r="AB44" s="9"/>
      <c r="AC44" s="9"/>
      <c r="AD44" s="9"/>
      <c r="AE44" s="9"/>
      <c r="AF44" s="9"/>
      <c r="AG44" s="8"/>
      <c r="AH44" s="8"/>
      <c r="AI44" s="9"/>
      <c r="AJ44" s="9"/>
      <c r="AK44" s="15"/>
      <c r="AL44" s="6"/>
      <c r="AM44" s="1" t="s">
        <v>5</v>
      </c>
      <c r="AN44" s="1"/>
      <c r="AO44" s="1"/>
      <c r="AP44" s="3" t="s">
        <v>32</v>
      </c>
      <c r="AQ44" s="3" t="s">
        <v>33</v>
      </c>
      <c r="AR44" s="3" t="s">
        <v>34</v>
      </c>
      <c r="AS44" s="3" t="s">
        <v>35</v>
      </c>
      <c r="AT44" s="3" t="s">
        <v>36</v>
      </c>
      <c r="AU44" s="3" t="s">
        <v>37</v>
      </c>
      <c r="AV44" s="3" t="s">
        <v>38</v>
      </c>
      <c r="AW44" s="3" t="s">
        <v>39</v>
      </c>
      <c r="AX44" s="3" t="s">
        <v>40</v>
      </c>
      <c r="AY44" s="3" t="s">
        <v>41</v>
      </c>
      <c r="AZ44" s="3" t="s">
        <v>42</v>
      </c>
      <c r="BA44" s="3" t="s">
        <v>43</v>
      </c>
      <c r="BB44" s="3" t="s">
        <v>44</v>
      </c>
      <c r="BC44" s="3" t="s">
        <v>45</v>
      </c>
      <c r="BD44" s="3" t="s">
        <v>46</v>
      </c>
      <c r="BE44" s="3" t="s">
        <v>47</v>
      </c>
      <c r="BF44" s="3" t="s">
        <v>48</v>
      </c>
      <c r="BG44" s="3" t="s">
        <v>49</v>
      </c>
      <c r="BH44" s="3" t="s">
        <v>50</v>
      </c>
      <c r="BI44" s="1"/>
      <c r="BJ44" s="15"/>
    </row>
    <row r="45" spans="1:62">
      <c r="A45">
        <v>10001</v>
      </c>
      <c r="B45" s="16" t="s">
        <v>27</v>
      </c>
      <c r="C45" t="s">
        <v>30</v>
      </c>
      <c r="D45">
        <v>3674543.0338745099</v>
      </c>
      <c r="E45">
        <v>847639.95748901402</v>
      </c>
      <c r="F45">
        <v>7725.9834792465008</v>
      </c>
      <c r="G45">
        <v>0</v>
      </c>
      <c r="H45">
        <v>0</v>
      </c>
      <c r="I45">
        <v>0</v>
      </c>
      <c r="J45">
        <v>0</v>
      </c>
      <c r="K45">
        <v>868533.1337890625</v>
      </c>
      <c r="L45">
        <v>173501.44246733177</v>
      </c>
      <c r="M45">
        <v>86910.0048828125</v>
      </c>
      <c r="N45">
        <v>622199.98800039303</v>
      </c>
      <c r="O45">
        <v>588981.77223205613</v>
      </c>
      <c r="P45">
        <v>670766.79881286598</v>
      </c>
      <c r="Q45">
        <v>6442523.2715454074</v>
      </c>
      <c r="R45">
        <v>88061.947265625</v>
      </c>
      <c r="S45">
        <v>254969.890625</v>
      </c>
      <c r="T45">
        <v>22203.650390625</v>
      </c>
      <c r="U45">
        <v>0</v>
      </c>
      <c r="V45">
        <v>0</v>
      </c>
      <c r="Y45" s="10"/>
      <c r="Z45" s="10"/>
      <c r="AA45" s="10"/>
      <c r="AB45" s="10"/>
      <c r="AC45" s="10"/>
      <c r="AD45" s="10"/>
      <c r="AE45" s="10"/>
      <c r="AF45" s="10"/>
      <c r="AG45" s="9"/>
      <c r="AH45" s="9"/>
      <c r="AI45" s="10"/>
      <c r="AJ45" s="10"/>
      <c r="AM45" s="16">
        <v>10001</v>
      </c>
      <c r="AN45" s="16" t="s">
        <v>27</v>
      </c>
      <c r="AO45" t="s">
        <v>30</v>
      </c>
      <c r="AP45">
        <v>611217.83666992199</v>
      </c>
      <c r="AQ45">
        <v>256567.04284668001</v>
      </c>
      <c r="AR45">
        <v>39603.156239363867</v>
      </c>
      <c r="AS45">
        <v>0</v>
      </c>
      <c r="AT45">
        <v>0</v>
      </c>
      <c r="AU45">
        <v>0</v>
      </c>
      <c r="AV45">
        <v>0</v>
      </c>
      <c r="AW45">
        <v>151876.26757812549</v>
      </c>
      <c r="AX45">
        <v>81459.110279083267</v>
      </c>
      <c r="AY45">
        <v>46485.000488281301</v>
      </c>
      <c r="AZ45">
        <v>115029.510351658</v>
      </c>
      <c r="BA45">
        <v>324003.5626754766</v>
      </c>
      <c r="BB45">
        <v>230033.97801971441</v>
      </c>
      <c r="BC45">
        <v>2586763.2634277348</v>
      </c>
      <c r="BD45">
        <v>17254.2421875</v>
      </c>
      <c r="BE45">
        <v>952656.685546875</v>
      </c>
      <c r="BF45">
        <v>7242.7041015625</v>
      </c>
      <c r="BG45">
        <v>0</v>
      </c>
      <c r="BH45">
        <v>0</v>
      </c>
    </row>
    <row r="46" spans="1:62">
      <c r="A46">
        <v>10003</v>
      </c>
      <c r="B46" s="16" t="s">
        <v>28</v>
      </c>
      <c r="C46" t="s">
        <v>30</v>
      </c>
      <c r="D46">
        <v>2066972.80078125</v>
      </c>
      <c r="E46">
        <v>213257.99108123808</v>
      </c>
      <c r="F46">
        <v>4929.8993886150402</v>
      </c>
      <c r="G46">
        <v>0</v>
      </c>
      <c r="H46">
        <v>0</v>
      </c>
      <c r="I46">
        <v>0</v>
      </c>
      <c r="J46">
        <v>0</v>
      </c>
      <c r="K46">
        <v>45890.051849365198</v>
      </c>
      <c r="L46">
        <v>110917.5582280159</v>
      </c>
      <c r="M46">
        <v>36320.137939453103</v>
      </c>
      <c r="N46">
        <v>101195.094450951</v>
      </c>
      <c r="O46">
        <v>57337.570559740125</v>
      </c>
      <c r="P46">
        <v>121025.09184312809</v>
      </c>
      <c r="Q46">
        <v>2514260.13685608</v>
      </c>
      <c r="R46">
        <v>43918.3125</v>
      </c>
      <c r="S46">
        <v>96349.916015625</v>
      </c>
      <c r="T46">
        <v>4834.4438934326199</v>
      </c>
      <c r="U46">
        <v>0</v>
      </c>
      <c r="V46">
        <v>0</v>
      </c>
      <c r="Y46" s="8"/>
      <c r="Z46" s="8"/>
      <c r="AA46" s="8"/>
      <c r="AB46" s="8"/>
      <c r="AC46" s="8"/>
      <c r="AD46" s="8"/>
      <c r="AE46" s="8"/>
      <c r="AF46" s="8"/>
      <c r="AG46" s="10"/>
      <c r="AH46" s="10"/>
      <c r="AI46" s="8"/>
      <c r="AJ46" s="8"/>
      <c r="AM46" s="16">
        <v>10003</v>
      </c>
      <c r="AN46" s="16" t="s">
        <v>28</v>
      </c>
      <c r="AO46" t="s">
        <v>30</v>
      </c>
      <c r="AP46">
        <v>347977.63623046898</v>
      </c>
      <c r="AQ46">
        <v>66999.663276672407</v>
      </c>
      <c r="AR46">
        <v>22592.124481201201</v>
      </c>
      <c r="AS46">
        <v>0</v>
      </c>
      <c r="AT46">
        <v>0</v>
      </c>
      <c r="AU46">
        <v>0</v>
      </c>
      <c r="AV46">
        <v>0</v>
      </c>
      <c r="AW46">
        <v>13191.439453125</v>
      </c>
      <c r="AX46">
        <v>22387.39675235753</v>
      </c>
      <c r="AY46">
        <v>18332.87890625</v>
      </c>
      <c r="AZ46">
        <v>22706.148361682899</v>
      </c>
      <c r="BA46">
        <v>17012.75702381138</v>
      </c>
      <c r="BB46">
        <v>41865.784941196478</v>
      </c>
      <c r="BC46">
        <v>974939.22720336902</v>
      </c>
      <c r="BD46">
        <v>8681.328125</v>
      </c>
      <c r="BE46">
        <v>340437.9375</v>
      </c>
      <c r="BF46">
        <v>1671.503845214844</v>
      </c>
      <c r="BG46">
        <v>0</v>
      </c>
      <c r="BH46">
        <v>0</v>
      </c>
    </row>
    <row r="47" spans="1:62">
      <c r="A47">
        <v>10005</v>
      </c>
      <c r="B47" s="16" t="s">
        <v>29</v>
      </c>
      <c r="C47" t="s">
        <v>30</v>
      </c>
      <c r="D47">
        <v>7874191.87744141</v>
      </c>
      <c r="E47">
        <v>4781129.29833984</v>
      </c>
      <c r="F47">
        <v>6818.7574081150797</v>
      </c>
      <c r="G47">
        <v>0</v>
      </c>
      <c r="H47">
        <v>0</v>
      </c>
      <c r="I47">
        <v>0</v>
      </c>
      <c r="J47">
        <v>0</v>
      </c>
      <c r="K47">
        <v>865409.919921875</v>
      </c>
      <c r="L47">
        <v>304402.62402343802</v>
      </c>
      <c r="M47">
        <v>160034.09765625</v>
      </c>
      <c r="N47">
        <v>625110.62426376296</v>
      </c>
      <c r="O47">
        <v>1810715.9085693408</v>
      </c>
      <c r="P47">
        <v>248773.38320445997</v>
      </c>
      <c r="Q47">
        <v>10753032.749130249</v>
      </c>
      <c r="R47">
        <v>134423.76611328099</v>
      </c>
      <c r="S47">
        <v>277399.0546875</v>
      </c>
      <c r="T47">
        <v>105106.5007324219</v>
      </c>
      <c r="U47">
        <v>0</v>
      </c>
      <c r="V47">
        <v>0</v>
      </c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M47" s="16">
        <v>10005</v>
      </c>
      <c r="AN47" s="16" t="s">
        <v>29</v>
      </c>
      <c r="AO47" t="s">
        <v>30</v>
      </c>
      <c r="AP47">
        <v>1329974.3208007801</v>
      </c>
      <c r="AQ47">
        <v>1203647.289672852</v>
      </c>
      <c r="AR47">
        <v>33030.279127940521</v>
      </c>
      <c r="AS47">
        <v>0</v>
      </c>
      <c r="AT47">
        <v>0</v>
      </c>
      <c r="AU47">
        <v>0</v>
      </c>
      <c r="AV47">
        <v>0</v>
      </c>
      <c r="AW47">
        <v>209695.96972656299</v>
      </c>
      <c r="AX47">
        <v>149530.26953125</v>
      </c>
      <c r="AY47">
        <v>72014.03125</v>
      </c>
      <c r="AZ47">
        <v>110941.313119888</v>
      </c>
      <c r="BA47">
        <v>947514.24890136765</v>
      </c>
      <c r="BB47">
        <v>67862.558428764401</v>
      </c>
      <c r="BC47">
        <v>3854023.5858993595</v>
      </c>
      <c r="BD47">
        <v>26728.7976379395</v>
      </c>
      <c r="BE47">
        <v>1046457.33984375</v>
      </c>
      <c r="BF47">
        <v>36740.025604248003</v>
      </c>
      <c r="BG47">
        <v>0</v>
      </c>
      <c r="BH47">
        <v>0</v>
      </c>
    </row>
    <row r="48" spans="1:62">
      <c r="A48" s="18"/>
      <c r="B48" s="20">
        <v>2007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M48" s="18"/>
      <c r="AN48" s="20">
        <v>2007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</row>
    <row r="49" spans="1:61" ht="30">
      <c r="A49" s="3" t="s">
        <v>5</v>
      </c>
      <c r="B49" s="3"/>
      <c r="C49" s="3"/>
      <c r="D49" s="3" t="s">
        <v>52</v>
      </c>
      <c r="E49" s="3" t="s">
        <v>53</v>
      </c>
      <c r="F49" s="3" t="s">
        <v>54</v>
      </c>
      <c r="G49" s="3" t="s">
        <v>55</v>
      </c>
      <c r="H49" s="3" t="s">
        <v>56</v>
      </c>
      <c r="I49" s="3" t="s">
        <v>57</v>
      </c>
      <c r="J49" s="3" t="s">
        <v>58</v>
      </c>
      <c r="K49" s="3" t="s">
        <v>59</v>
      </c>
      <c r="L49" s="3" t="s">
        <v>60</v>
      </c>
      <c r="M49" s="3" t="s">
        <v>61</v>
      </c>
      <c r="N49" s="3" t="s">
        <v>62</v>
      </c>
      <c r="O49" s="3" t="s">
        <v>63</v>
      </c>
      <c r="P49" s="3" t="s">
        <v>64</v>
      </c>
      <c r="Q49" s="3" t="s">
        <v>65</v>
      </c>
      <c r="R49" s="3" t="s">
        <v>66</v>
      </c>
      <c r="S49" s="3" t="s">
        <v>67</v>
      </c>
      <c r="T49" s="3" t="s">
        <v>68</v>
      </c>
      <c r="U49" s="3" t="s">
        <v>69</v>
      </c>
      <c r="V49" s="3" t="s">
        <v>70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M49" s="3" t="s">
        <v>5</v>
      </c>
      <c r="AN49" s="3"/>
      <c r="AO49" s="3"/>
      <c r="AP49" s="3" t="s">
        <v>52</v>
      </c>
      <c r="AQ49" s="3" t="s">
        <v>53</v>
      </c>
      <c r="AR49" s="3" t="s">
        <v>54</v>
      </c>
      <c r="AS49" s="3" t="s">
        <v>55</v>
      </c>
      <c r="AT49" s="3" t="s">
        <v>56</v>
      </c>
      <c r="AU49" s="3" t="s">
        <v>57</v>
      </c>
      <c r="AV49" s="3" t="s">
        <v>58</v>
      </c>
      <c r="AW49" s="3" t="s">
        <v>59</v>
      </c>
      <c r="AX49" s="3" t="s">
        <v>60</v>
      </c>
      <c r="AY49" s="3" t="s">
        <v>61</v>
      </c>
      <c r="AZ49" s="3" t="s">
        <v>62</v>
      </c>
      <c r="BA49" s="3" t="s">
        <v>63</v>
      </c>
      <c r="BB49" s="3" t="s">
        <v>64</v>
      </c>
      <c r="BC49" s="3" t="s">
        <v>65</v>
      </c>
      <c r="BD49" s="3" t="s">
        <v>66</v>
      </c>
      <c r="BE49" s="3" t="s">
        <v>67</v>
      </c>
      <c r="BF49" s="3" t="s">
        <v>68</v>
      </c>
      <c r="BG49" s="3" t="s">
        <v>69</v>
      </c>
      <c r="BH49" s="3" t="s">
        <v>70</v>
      </c>
    </row>
    <row r="50" spans="1:61">
      <c r="A50" s="16">
        <v>10001</v>
      </c>
      <c r="B50" s="16" t="s">
        <v>27</v>
      </c>
      <c r="C50" t="s">
        <v>30</v>
      </c>
      <c r="D50">
        <v>4935866.5501403799</v>
      </c>
      <c r="E50">
        <v>1918579.3137054439</v>
      </c>
      <c r="F50">
        <v>5992.9721744232802</v>
      </c>
      <c r="G50">
        <v>0</v>
      </c>
      <c r="H50">
        <v>0</v>
      </c>
      <c r="I50">
        <v>0</v>
      </c>
      <c r="J50">
        <v>0</v>
      </c>
      <c r="K50">
        <v>645466.421875</v>
      </c>
      <c r="L50">
        <v>178167.23049590041</v>
      </c>
      <c r="M50">
        <v>86550.00390625</v>
      </c>
      <c r="N50">
        <v>661750.621482849</v>
      </c>
      <c r="O50">
        <v>641691.27191162156</v>
      </c>
      <c r="P50">
        <v>0</v>
      </c>
      <c r="Q50">
        <v>6259856.2340011597</v>
      </c>
      <c r="R50">
        <v>237982.338500977</v>
      </c>
      <c r="S50">
        <v>209688.732421875</v>
      </c>
      <c r="T50">
        <v>99390.8740234375</v>
      </c>
      <c r="U50">
        <v>0</v>
      </c>
      <c r="V50">
        <v>0</v>
      </c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M50" s="16">
        <v>10001</v>
      </c>
      <c r="AN50" s="16" t="s">
        <v>27</v>
      </c>
      <c r="AO50" t="s">
        <v>30</v>
      </c>
      <c r="AP50">
        <v>837591.59982299805</v>
      </c>
      <c r="AQ50">
        <v>603937.29010009801</v>
      </c>
      <c r="AR50">
        <v>32039.405067002375</v>
      </c>
      <c r="AS50">
        <v>0</v>
      </c>
      <c r="AT50">
        <v>0</v>
      </c>
      <c r="AU50">
        <v>0</v>
      </c>
      <c r="AV50">
        <v>0</v>
      </c>
      <c r="AW50">
        <v>87498.1171875</v>
      </c>
      <c r="AX50">
        <v>77639.207767486543</v>
      </c>
      <c r="AY50">
        <v>57213.004394531301</v>
      </c>
      <c r="AZ50">
        <v>131240.50176096</v>
      </c>
      <c r="BA50">
        <v>322476.03466796933</v>
      </c>
      <c r="BB50">
        <v>0</v>
      </c>
      <c r="BC50">
        <v>2297206.3793849992</v>
      </c>
      <c r="BD50">
        <v>47618.753784179702</v>
      </c>
      <c r="BE50">
        <v>779983.7734375</v>
      </c>
      <c r="BF50">
        <v>34654.252685546904</v>
      </c>
      <c r="BG50">
        <v>0</v>
      </c>
      <c r="BH50">
        <v>0</v>
      </c>
    </row>
    <row r="51" spans="1:61">
      <c r="A51" s="16">
        <v>10003</v>
      </c>
      <c r="B51" s="16" t="s">
        <v>28</v>
      </c>
      <c r="C51" t="s">
        <v>30</v>
      </c>
      <c r="D51">
        <v>2155684.9505004901</v>
      </c>
      <c r="E51">
        <v>198539.95062255871</v>
      </c>
      <c r="F51">
        <v>3207.1453207731201</v>
      </c>
      <c r="G51">
        <v>0</v>
      </c>
      <c r="H51">
        <v>0</v>
      </c>
      <c r="I51">
        <v>0</v>
      </c>
      <c r="J51">
        <v>0</v>
      </c>
      <c r="K51">
        <v>54911.167297363296</v>
      </c>
      <c r="L51">
        <v>164170.70935058588</v>
      </c>
      <c r="M51">
        <v>49395.685058593801</v>
      </c>
      <c r="N51">
        <v>178069.957788467</v>
      </c>
      <c r="O51">
        <v>35382.454385757403</v>
      </c>
      <c r="P51">
        <v>90676.222136020704</v>
      </c>
      <c r="Q51">
        <v>1602877.5598335301</v>
      </c>
      <c r="R51">
        <v>69296.09375</v>
      </c>
      <c r="S51">
        <v>83649.34375</v>
      </c>
      <c r="T51">
        <v>6823.5683441162091</v>
      </c>
      <c r="U51">
        <v>0</v>
      </c>
      <c r="V51">
        <v>0</v>
      </c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M51" s="16">
        <v>10003</v>
      </c>
      <c r="AN51" s="16" t="s">
        <v>28</v>
      </c>
      <c r="AO51" t="s">
        <v>30</v>
      </c>
      <c r="AP51">
        <v>359774.29931640602</v>
      </c>
      <c r="AQ51">
        <v>61688.000305175796</v>
      </c>
      <c r="AR51">
        <v>21450.537231445302</v>
      </c>
      <c r="AS51">
        <v>0</v>
      </c>
      <c r="AT51">
        <v>0</v>
      </c>
      <c r="AU51">
        <v>0</v>
      </c>
      <c r="AV51">
        <v>0</v>
      </c>
      <c r="AW51">
        <v>18373.347900390629</v>
      </c>
      <c r="AX51">
        <v>42216.582656860402</v>
      </c>
      <c r="AY51">
        <v>26492.2333984375</v>
      </c>
      <c r="AZ51">
        <v>39243.525157868899</v>
      </c>
      <c r="BA51">
        <v>10674.899948120108</v>
      </c>
      <c r="BB51">
        <v>30023.187105178818</v>
      </c>
      <c r="BC51">
        <v>568878.91241455101</v>
      </c>
      <c r="BD51">
        <v>13615.3623046875</v>
      </c>
      <c r="BE51">
        <v>293784.625</v>
      </c>
      <c r="BF51">
        <v>2334.53149414062</v>
      </c>
      <c r="BG51">
        <v>0</v>
      </c>
      <c r="BH51">
        <v>0</v>
      </c>
    </row>
    <row r="52" spans="1:61">
      <c r="A52" s="16">
        <v>10005</v>
      </c>
      <c r="B52" s="16" t="s">
        <v>29</v>
      </c>
      <c r="C52" t="s">
        <v>30</v>
      </c>
      <c r="D52">
        <v>8132918.6394042997</v>
      </c>
      <c r="E52">
        <v>7820113.47802734</v>
      </c>
      <c r="F52">
        <v>5652.6445508394399</v>
      </c>
      <c r="G52">
        <v>0</v>
      </c>
      <c r="H52">
        <v>0</v>
      </c>
      <c r="I52">
        <v>0</v>
      </c>
      <c r="J52">
        <v>0</v>
      </c>
      <c r="K52">
        <v>1009043.7578125</v>
      </c>
      <c r="L52">
        <v>531310.734375</v>
      </c>
      <c r="M52">
        <v>209498.98291015631</v>
      </c>
      <c r="N52">
        <v>799462.70821571397</v>
      </c>
      <c r="O52">
        <v>1982825.8563842799</v>
      </c>
      <c r="P52">
        <v>162766.68079376229</v>
      </c>
      <c r="Q52">
        <v>5570656.65905762</v>
      </c>
      <c r="R52">
        <v>196775.73046875</v>
      </c>
      <c r="S52">
        <v>414519.75</v>
      </c>
      <c r="T52">
        <v>252875.08203125</v>
      </c>
      <c r="U52">
        <v>0</v>
      </c>
      <c r="V52">
        <v>0</v>
      </c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M52" s="16">
        <v>10005</v>
      </c>
      <c r="AN52" s="16" t="s">
        <v>29</v>
      </c>
      <c r="AO52" t="s">
        <v>30</v>
      </c>
      <c r="AP52">
        <v>1427177.6933593799</v>
      </c>
      <c r="AQ52">
        <v>1893286.6552734401</v>
      </c>
      <c r="AR52">
        <v>29661.581327443047</v>
      </c>
      <c r="AS52">
        <v>0</v>
      </c>
      <c r="AT52">
        <v>0</v>
      </c>
      <c r="AU52">
        <v>0</v>
      </c>
      <c r="AV52">
        <v>0</v>
      </c>
      <c r="AW52">
        <v>250433.74609375</v>
      </c>
      <c r="AX52">
        <v>239014.02832031299</v>
      </c>
      <c r="AY52">
        <v>89732.63134765625</v>
      </c>
      <c r="AZ52">
        <v>146709.09804344201</v>
      </c>
      <c r="BA52">
        <v>908449.39355468797</v>
      </c>
      <c r="BB52">
        <v>41749.572662353545</v>
      </c>
      <c r="BC52">
        <v>1977021.2900085449</v>
      </c>
      <c r="BD52">
        <v>40675.96484375</v>
      </c>
      <c r="BE52">
        <v>1521162.21484375</v>
      </c>
      <c r="BF52">
        <v>82436.443359375</v>
      </c>
      <c r="BG52">
        <v>0</v>
      </c>
      <c r="BH52">
        <v>0</v>
      </c>
    </row>
    <row r="53" spans="1:6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</row>
    <row r="54" spans="1:61" ht="18.75">
      <c r="A54" s="4" t="s">
        <v>13</v>
      </c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M54" s="4" t="s">
        <v>15</v>
      </c>
    </row>
    <row r="55" spans="1:61" ht="105">
      <c r="A55" s="3"/>
      <c r="B55" s="3" t="s">
        <v>0</v>
      </c>
      <c r="C55" s="3" t="s">
        <v>1</v>
      </c>
      <c r="D55" s="3" t="s">
        <v>12</v>
      </c>
      <c r="E55" s="3"/>
      <c r="F55" s="3"/>
      <c r="G55" s="3"/>
      <c r="H55" s="3" t="s">
        <v>3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M55" s="3"/>
      <c r="AN55" s="3" t="s">
        <v>0</v>
      </c>
      <c r="AO55" s="3" t="s">
        <v>1</v>
      </c>
      <c r="AP55" s="3" t="s">
        <v>4</v>
      </c>
      <c r="AQ55" s="3"/>
      <c r="AR55" s="3"/>
      <c r="AS55" s="3"/>
      <c r="AT55" s="3" t="s">
        <v>3</v>
      </c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</row>
    <row r="56" spans="1:61">
      <c r="A56" s="17"/>
      <c r="B56" s="17">
        <v>2012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M56" s="17"/>
      <c r="AN56" s="17">
        <v>2012</v>
      </c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</row>
    <row r="57" spans="1:61" ht="30">
      <c r="A57" s="1" t="s">
        <v>5</v>
      </c>
      <c r="B57" s="1"/>
      <c r="C57" s="1"/>
      <c r="D57" s="3" t="s">
        <v>32</v>
      </c>
      <c r="E57" s="3" t="s">
        <v>33</v>
      </c>
      <c r="F57" s="3" t="s">
        <v>34</v>
      </c>
      <c r="G57" s="3" t="s">
        <v>35</v>
      </c>
      <c r="H57" s="3" t="s">
        <v>36</v>
      </c>
      <c r="I57" s="3" t="s">
        <v>37</v>
      </c>
      <c r="J57" s="3" t="s">
        <v>38</v>
      </c>
      <c r="K57" s="3" t="s">
        <v>39</v>
      </c>
      <c r="L57" s="3" t="s">
        <v>40</v>
      </c>
      <c r="M57" s="3" t="s">
        <v>41</v>
      </c>
      <c r="N57" s="3" t="s">
        <v>42</v>
      </c>
      <c r="O57" s="3" t="s">
        <v>43</v>
      </c>
      <c r="P57" s="3" t="s">
        <v>44</v>
      </c>
      <c r="Q57" s="3" t="s">
        <v>45</v>
      </c>
      <c r="R57" s="3" t="s">
        <v>46</v>
      </c>
      <c r="S57" s="3" t="s">
        <v>47</v>
      </c>
      <c r="T57" s="3" t="s">
        <v>48</v>
      </c>
      <c r="U57" s="3" t="s">
        <v>49</v>
      </c>
      <c r="V57" s="3" t="s">
        <v>50</v>
      </c>
      <c r="AG57" s="8"/>
      <c r="AH57" s="8"/>
      <c r="AM57" s="1" t="s">
        <v>5</v>
      </c>
      <c r="AN57" s="1"/>
      <c r="AO57" s="1"/>
      <c r="AP57" s="3" t="s">
        <v>32</v>
      </c>
      <c r="AQ57" s="3" t="s">
        <v>33</v>
      </c>
      <c r="AR57" s="3" t="s">
        <v>34</v>
      </c>
      <c r="AS57" s="3" t="s">
        <v>35</v>
      </c>
      <c r="AT57" s="3" t="s">
        <v>36</v>
      </c>
      <c r="AU57" s="3" t="s">
        <v>37</v>
      </c>
      <c r="AV57" s="3" t="s">
        <v>38</v>
      </c>
      <c r="AW57" s="3" t="s">
        <v>39</v>
      </c>
      <c r="AX57" s="3" t="s">
        <v>40</v>
      </c>
      <c r="AY57" s="3" t="s">
        <v>41</v>
      </c>
      <c r="AZ57" s="3" t="s">
        <v>42</v>
      </c>
      <c r="BA57" s="3" t="s">
        <v>43</v>
      </c>
      <c r="BB57" s="3" t="s">
        <v>44</v>
      </c>
      <c r="BC57" s="3" t="s">
        <v>45</v>
      </c>
      <c r="BD57" s="3" t="s">
        <v>46</v>
      </c>
      <c r="BE57" s="3" t="s">
        <v>47</v>
      </c>
      <c r="BF57" s="3" t="s">
        <v>48</v>
      </c>
      <c r="BG57" s="3" t="s">
        <v>49</v>
      </c>
      <c r="BH57" s="3" t="s">
        <v>50</v>
      </c>
    </row>
    <row r="58" spans="1:61">
      <c r="A58">
        <v>10001</v>
      </c>
      <c r="B58" s="16" t="s">
        <v>27</v>
      </c>
      <c r="C58" t="s">
        <v>30</v>
      </c>
      <c r="D58">
        <f t="shared" ref="D58:T58" si="12">D45/D6</f>
        <v>132.56913175658033</v>
      </c>
      <c r="E58">
        <f t="shared" si="12"/>
        <v>145.70539832051031</v>
      </c>
      <c r="F58">
        <f t="shared" si="12"/>
        <v>3.2764985307427197</v>
      </c>
      <c r="G58">
        <f t="shared" si="12"/>
        <v>0</v>
      </c>
      <c r="H58">
        <f t="shared" si="12"/>
        <v>0</v>
      </c>
      <c r="I58">
        <f t="shared" si="12"/>
        <v>0</v>
      </c>
      <c r="J58">
        <f t="shared" si="12"/>
        <v>0</v>
      </c>
      <c r="K58">
        <f t="shared" si="12"/>
        <v>110.93187466480005</v>
      </c>
      <c r="L58">
        <f t="shared" si="12"/>
        <v>38.65813153292077</v>
      </c>
      <c r="M58">
        <f t="shared" si="12"/>
        <v>15.000000813108585</v>
      </c>
      <c r="N58">
        <f t="shared" si="12"/>
        <v>151.4430530731787</v>
      </c>
      <c r="O58">
        <f t="shared" si="12"/>
        <v>80.349294866026142</v>
      </c>
      <c r="P58">
        <f t="shared" si="12"/>
        <v>117.21675999461024</v>
      </c>
      <c r="Q58">
        <f t="shared" si="12"/>
        <v>175.40295053478479</v>
      </c>
      <c r="R58">
        <f t="shared" si="12"/>
        <v>93.307402528996988</v>
      </c>
      <c r="S58">
        <f t="shared" si="12"/>
        <v>6.3638712598013418</v>
      </c>
      <c r="T58">
        <f t="shared" si="12"/>
        <v>112.09270822979316</v>
      </c>
      <c r="U58">
        <v>0</v>
      </c>
      <c r="V58">
        <v>0</v>
      </c>
      <c r="AM58" s="16">
        <v>10001</v>
      </c>
      <c r="AN58" s="16" t="s">
        <v>27</v>
      </c>
      <c r="AO58" t="s">
        <v>30</v>
      </c>
      <c r="AP58">
        <f t="shared" ref="AP58:BF58" si="13">AP45/AP6</f>
        <v>22.051345480101435</v>
      </c>
      <c r="AQ58">
        <f t="shared" si="13"/>
        <v>44.102691058397234</v>
      </c>
      <c r="AR58">
        <f t="shared" si="13"/>
        <v>16.795231775942817</v>
      </c>
      <c r="AS58">
        <f t="shared" si="13"/>
        <v>0</v>
      </c>
      <c r="AT58">
        <f t="shared" si="13"/>
        <v>0</v>
      </c>
      <c r="AU58">
        <f t="shared" si="13"/>
        <v>0</v>
      </c>
      <c r="AV58">
        <f t="shared" si="13"/>
        <v>0</v>
      </c>
      <c r="AW58">
        <f t="shared" si="13"/>
        <v>19.39813050773725</v>
      </c>
      <c r="AX58">
        <f t="shared" si="13"/>
        <v>18.150033538288472</v>
      </c>
      <c r="AY58">
        <f t="shared" si="13"/>
        <v>8.022954849234706</v>
      </c>
      <c r="AZ58">
        <f t="shared" si="13"/>
        <v>27.998104431266714</v>
      </c>
      <c r="BA58">
        <f t="shared" si="13"/>
        <v>44.20078688750624</v>
      </c>
      <c r="BB58">
        <f t="shared" si="13"/>
        <v>40.198527476111451</v>
      </c>
      <c r="BC58">
        <f t="shared" si="13"/>
        <v>70.426739588846758</v>
      </c>
      <c r="BD58">
        <f t="shared" si="13"/>
        <v>18.282000013759721</v>
      </c>
      <c r="BE58">
        <f t="shared" si="13"/>
        <v>23.777648751969622</v>
      </c>
      <c r="BF58">
        <f t="shared" si="13"/>
        <v>36.564002016261213</v>
      </c>
      <c r="BG58">
        <v>0</v>
      </c>
      <c r="BH58">
        <v>0</v>
      </c>
    </row>
    <row r="59" spans="1:61">
      <c r="A59">
        <v>10003</v>
      </c>
      <c r="B59" s="16" t="s">
        <v>28</v>
      </c>
      <c r="C59" t="s">
        <v>30</v>
      </c>
      <c r="D59">
        <f t="shared" ref="D59:T59" si="14">D46/D7</f>
        <v>138.89230648668561</v>
      </c>
      <c r="E59">
        <f t="shared" si="14"/>
        <v>148.85298024053574</v>
      </c>
      <c r="F59">
        <f t="shared" si="14"/>
        <v>3.9511909957792279</v>
      </c>
      <c r="G59">
        <f t="shared" si="14"/>
        <v>0</v>
      </c>
      <c r="H59">
        <f t="shared" si="14"/>
        <v>0</v>
      </c>
      <c r="I59">
        <f t="shared" si="14"/>
        <v>0</v>
      </c>
      <c r="J59">
        <f t="shared" si="14"/>
        <v>0</v>
      </c>
      <c r="K59">
        <f t="shared" si="14"/>
        <v>13.517076141102649</v>
      </c>
      <c r="L59">
        <f t="shared" si="14"/>
        <v>35.194080969266537</v>
      </c>
      <c r="M59">
        <f t="shared" si="14"/>
        <v>15.000000230409125</v>
      </c>
      <c r="N59">
        <f t="shared" si="14"/>
        <v>125.91861426453467</v>
      </c>
      <c r="O59">
        <f t="shared" si="14"/>
        <v>83.201479617843404</v>
      </c>
      <c r="P59">
        <f t="shared" si="14"/>
        <v>117.96745071599305</v>
      </c>
      <c r="Q59">
        <f t="shared" si="14"/>
        <v>188.60886220015357</v>
      </c>
      <c r="R59">
        <f t="shared" si="14"/>
        <v>100.16700085631092</v>
      </c>
      <c r="S59">
        <f t="shared" si="14"/>
        <v>6.0357039037613864</v>
      </c>
      <c r="T59">
        <f t="shared" si="14"/>
        <v>114.53397607856607</v>
      </c>
      <c r="U59">
        <v>0</v>
      </c>
      <c r="V59">
        <v>0</v>
      </c>
      <c r="AM59" s="16">
        <v>10003</v>
      </c>
      <c r="AN59" s="16" t="s">
        <v>28</v>
      </c>
      <c r="AO59" t="s">
        <v>30</v>
      </c>
      <c r="AP59">
        <f t="shared" ref="AP59:BF59" si="15">AP46/AP7</f>
        <v>23.382705608688685</v>
      </c>
      <c r="AQ59">
        <f t="shared" si="15"/>
        <v>46.765420152747915</v>
      </c>
      <c r="AR59">
        <f t="shared" si="15"/>
        <v>18.10702243372215</v>
      </c>
      <c r="AS59">
        <f t="shared" si="15"/>
        <v>0</v>
      </c>
      <c r="AT59">
        <f t="shared" si="15"/>
        <v>0</v>
      </c>
      <c r="AU59">
        <f t="shared" si="15"/>
        <v>0</v>
      </c>
      <c r="AV59">
        <f t="shared" si="15"/>
        <v>0</v>
      </c>
      <c r="AW59">
        <f t="shared" si="15"/>
        <v>3.8855848776100848</v>
      </c>
      <c r="AX59">
        <f t="shared" si="15"/>
        <v>7.1035088274649238</v>
      </c>
      <c r="AY59">
        <f t="shared" si="15"/>
        <v>7.5713695877541962</v>
      </c>
      <c r="AZ59">
        <f t="shared" si="15"/>
        <v>28.253610044050664</v>
      </c>
      <c r="BA59">
        <f t="shared" si="15"/>
        <v>24.686894525556621</v>
      </c>
      <c r="BB59">
        <f t="shared" si="15"/>
        <v>40.808065885532223</v>
      </c>
      <c r="BC59">
        <f t="shared" si="15"/>
        <v>73.135701299014045</v>
      </c>
      <c r="BD59">
        <f t="shared" si="15"/>
        <v>19.800000324028638</v>
      </c>
      <c r="BE59">
        <f t="shared" si="15"/>
        <v>21.326251991999683</v>
      </c>
      <c r="BF59">
        <f t="shared" si="15"/>
        <v>39.600000670839592</v>
      </c>
      <c r="BG59">
        <v>0</v>
      </c>
      <c r="BH59">
        <v>0</v>
      </c>
    </row>
    <row r="60" spans="1:61">
      <c r="A60">
        <v>10005</v>
      </c>
      <c r="B60" s="16" t="s">
        <v>29</v>
      </c>
      <c r="C60" t="s">
        <v>30</v>
      </c>
      <c r="D60">
        <f t="shared" ref="D60:T60" si="16">D47/D8</f>
        <v>151.05325764302046</v>
      </c>
      <c r="E60">
        <f t="shared" si="16"/>
        <v>203.04544923225177</v>
      </c>
      <c r="F60">
        <f t="shared" si="16"/>
        <v>3.865780498457497</v>
      </c>
      <c r="G60">
        <f t="shared" si="16"/>
        <v>0</v>
      </c>
      <c r="H60">
        <f t="shared" si="16"/>
        <v>0</v>
      </c>
      <c r="I60">
        <f t="shared" si="16"/>
        <v>0</v>
      </c>
      <c r="J60">
        <f t="shared" si="16"/>
        <v>0</v>
      </c>
      <c r="K60">
        <f t="shared" si="16"/>
        <v>81.396413310721584</v>
      </c>
      <c r="L60">
        <f t="shared" si="16"/>
        <v>81.115348310419805</v>
      </c>
      <c r="M60">
        <f t="shared" si="16"/>
        <v>24.269654195098031</v>
      </c>
      <c r="N60">
        <f t="shared" si="16"/>
        <v>129.18453247625399</v>
      </c>
      <c r="O60">
        <f t="shared" si="16"/>
        <v>139.21167170504788</v>
      </c>
      <c r="P60">
        <f t="shared" si="16"/>
        <v>136.57303767270523</v>
      </c>
      <c r="Q60">
        <f t="shared" si="16"/>
        <v>195.71987211368787</v>
      </c>
      <c r="R60">
        <f t="shared" si="16"/>
        <v>101.71309367950631</v>
      </c>
      <c r="S60">
        <f t="shared" si="16"/>
        <v>4.532159876892627</v>
      </c>
      <c r="T60">
        <f t="shared" si="16"/>
        <v>176.06337610674922</v>
      </c>
      <c r="U60">
        <v>0</v>
      </c>
      <c r="V60">
        <v>0</v>
      </c>
      <c r="AM60" s="16">
        <v>10005</v>
      </c>
      <c r="AN60" s="16" t="s">
        <v>29</v>
      </c>
      <c r="AO60" t="s">
        <v>30</v>
      </c>
      <c r="AP60">
        <f t="shared" ref="AP60:BF60" si="17">AP47/AP8</f>
        <v>25.513342431248905</v>
      </c>
      <c r="AQ60">
        <f t="shared" si="17"/>
        <v>51.116606433059289</v>
      </c>
      <c r="AR60">
        <f t="shared" si="17"/>
        <v>18.725964463765418</v>
      </c>
      <c r="AS60">
        <f t="shared" si="17"/>
        <v>0</v>
      </c>
      <c r="AT60">
        <f t="shared" si="17"/>
        <v>0</v>
      </c>
      <c r="AU60">
        <f t="shared" si="17"/>
        <v>0</v>
      </c>
      <c r="AV60">
        <f t="shared" si="17"/>
        <v>0</v>
      </c>
      <c r="AW60">
        <f t="shared" si="17"/>
        <v>19.723023076736563</v>
      </c>
      <c r="AX60">
        <f t="shared" si="17"/>
        <v>39.845911101753146</v>
      </c>
      <c r="AY60">
        <f t="shared" si="17"/>
        <v>10.921145313585775</v>
      </c>
      <c r="AZ60">
        <f t="shared" si="17"/>
        <v>22.92698461904104</v>
      </c>
      <c r="BA60">
        <f t="shared" si="17"/>
        <v>72.846901012832703</v>
      </c>
      <c r="BB60">
        <f t="shared" si="17"/>
        <v>37.255576257692027</v>
      </c>
      <c r="BC60">
        <f t="shared" si="17"/>
        <v>70.148489356769716</v>
      </c>
      <c r="BD60">
        <f t="shared" si="17"/>
        <v>20.224613375266124</v>
      </c>
      <c r="BE60">
        <f t="shared" si="17"/>
        <v>17.09707328982239</v>
      </c>
      <c r="BF60">
        <f t="shared" si="17"/>
        <v>61.543033980361308</v>
      </c>
      <c r="BG60">
        <v>0</v>
      </c>
      <c r="BH60">
        <v>0</v>
      </c>
    </row>
    <row r="61" spans="1:61">
      <c r="A61" s="18"/>
      <c r="B61" s="20">
        <v>2007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AM61" s="18"/>
      <c r="AN61" s="20">
        <v>2007</v>
      </c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</row>
    <row r="62" spans="1:61" ht="30">
      <c r="A62" s="3" t="s">
        <v>5</v>
      </c>
      <c r="B62" s="3"/>
      <c r="C62" s="3"/>
      <c r="D62" s="3" t="s">
        <v>52</v>
      </c>
      <c r="E62" s="3" t="s">
        <v>53</v>
      </c>
      <c r="F62" s="3" t="s">
        <v>54</v>
      </c>
      <c r="G62" s="3" t="s">
        <v>55</v>
      </c>
      <c r="H62" s="3" t="s">
        <v>56</v>
      </c>
      <c r="I62" s="3" t="s">
        <v>57</v>
      </c>
      <c r="J62" s="3" t="s">
        <v>58</v>
      </c>
      <c r="K62" s="3" t="s">
        <v>59</v>
      </c>
      <c r="L62" s="3" t="s">
        <v>60</v>
      </c>
      <c r="M62" s="3" t="s">
        <v>61</v>
      </c>
      <c r="N62" s="3" t="s">
        <v>62</v>
      </c>
      <c r="O62" s="3" t="s">
        <v>63</v>
      </c>
      <c r="P62" s="3" t="s">
        <v>64</v>
      </c>
      <c r="Q62" s="3" t="s">
        <v>65</v>
      </c>
      <c r="R62" s="3" t="s">
        <v>66</v>
      </c>
      <c r="S62" s="3" t="s">
        <v>67</v>
      </c>
      <c r="T62" s="3" t="s">
        <v>68</v>
      </c>
      <c r="U62" s="3" t="s">
        <v>69</v>
      </c>
      <c r="V62" s="3" t="s">
        <v>70</v>
      </c>
      <c r="AM62" s="3" t="s">
        <v>5</v>
      </c>
      <c r="AN62" s="3"/>
      <c r="AO62" s="3"/>
      <c r="AP62" s="3" t="s">
        <v>52</v>
      </c>
      <c r="AQ62" s="3" t="s">
        <v>53</v>
      </c>
      <c r="AR62" s="3" t="s">
        <v>54</v>
      </c>
      <c r="AS62" s="3" t="s">
        <v>55</v>
      </c>
      <c r="AT62" s="3" t="s">
        <v>56</v>
      </c>
      <c r="AU62" s="3" t="s">
        <v>57</v>
      </c>
      <c r="AV62" s="3" t="s">
        <v>58</v>
      </c>
      <c r="AW62" s="3" t="s">
        <v>59</v>
      </c>
      <c r="AX62" s="3" t="s">
        <v>60</v>
      </c>
      <c r="AY62" s="3" t="s">
        <v>61</v>
      </c>
      <c r="AZ62" s="3" t="s">
        <v>62</v>
      </c>
      <c r="BA62" s="3" t="s">
        <v>63</v>
      </c>
      <c r="BB62" s="3" t="s">
        <v>64</v>
      </c>
      <c r="BC62" s="3" t="s">
        <v>65</v>
      </c>
      <c r="BD62" s="3" t="s">
        <v>66</v>
      </c>
      <c r="BE62" s="3" t="s">
        <v>67</v>
      </c>
      <c r="BF62" s="3" t="s">
        <v>68</v>
      </c>
      <c r="BG62" s="3" t="s">
        <v>69</v>
      </c>
      <c r="BH62" s="3" t="s">
        <v>70</v>
      </c>
    </row>
    <row r="63" spans="1:61">
      <c r="A63" s="16">
        <v>10001</v>
      </c>
      <c r="B63" s="16" t="s">
        <v>27</v>
      </c>
      <c r="C63" t="s">
        <v>30</v>
      </c>
      <c r="D63">
        <f>D50/D11</f>
        <v>174.30839252283391</v>
      </c>
      <c r="E63">
        <f t="shared" ref="E63:T65" si="18">E50/E11</f>
        <v>187.93389748586307</v>
      </c>
      <c r="F63">
        <f t="shared" si="18"/>
        <v>3.0875693779727613</v>
      </c>
      <c r="G63">
        <f t="shared" si="18"/>
        <v>0</v>
      </c>
      <c r="H63">
        <f t="shared" si="18"/>
        <v>0</v>
      </c>
      <c r="I63">
        <f t="shared" si="18"/>
        <v>0</v>
      </c>
      <c r="J63">
        <f t="shared" si="18"/>
        <v>0</v>
      </c>
      <c r="K63">
        <f t="shared" si="18"/>
        <v>93.175991313090094</v>
      </c>
      <c r="L63">
        <f t="shared" si="18"/>
        <v>40.31895109697237</v>
      </c>
      <c r="M63">
        <f t="shared" si="18"/>
        <v>15.000000686909965</v>
      </c>
      <c r="N63">
        <f t="shared" si="18"/>
        <v>150.03488630982545</v>
      </c>
      <c r="O63">
        <f t="shared" si="18"/>
        <v>72.00106171309865</v>
      </c>
      <c r="P63">
        <v>0</v>
      </c>
      <c r="Q63">
        <f t="shared" si="18"/>
        <v>179.9185711015235</v>
      </c>
      <c r="R63">
        <f t="shared" si="18"/>
        <v>150.064514614541</v>
      </c>
      <c r="S63">
        <f t="shared" si="18"/>
        <v>5.2420074176520153</v>
      </c>
      <c r="T63">
        <f t="shared" si="18"/>
        <v>173.84022655416936</v>
      </c>
      <c r="U63">
        <v>0</v>
      </c>
      <c r="V63">
        <v>0</v>
      </c>
      <c r="AM63" s="16">
        <v>10001</v>
      </c>
      <c r="AN63" s="16" t="s">
        <v>27</v>
      </c>
      <c r="AO63" t="s">
        <v>30</v>
      </c>
      <c r="AP63">
        <f>AP50/AP11</f>
        <v>29.579252978714191</v>
      </c>
      <c r="AQ63">
        <f t="shared" ref="AQ63:BF65" si="19">AQ50/AQ11</f>
        <v>59.158507524170702</v>
      </c>
      <c r="AR63">
        <f t="shared" si="19"/>
        <v>16.506648636802918</v>
      </c>
      <c r="AS63">
        <f t="shared" si="19"/>
        <v>0</v>
      </c>
      <c r="AT63">
        <f t="shared" si="19"/>
        <v>0</v>
      </c>
      <c r="AU63">
        <f t="shared" si="19"/>
        <v>0</v>
      </c>
      <c r="AV63">
        <f t="shared" si="19"/>
        <v>0</v>
      </c>
      <c r="AW63">
        <f t="shared" si="19"/>
        <v>12.630748139138806</v>
      </c>
      <c r="AX63">
        <f t="shared" si="19"/>
        <v>17.569624966792059</v>
      </c>
      <c r="AY63">
        <f t="shared" si="19"/>
        <v>9.9155986884499718</v>
      </c>
      <c r="AZ63">
        <f t="shared" si="19"/>
        <v>29.755398970124602</v>
      </c>
      <c r="BA63">
        <f t="shared" si="19"/>
        <v>36.183469979192175</v>
      </c>
      <c r="BB63">
        <v>0</v>
      </c>
      <c r="BC63">
        <f t="shared" si="19"/>
        <v>66.025492256405187</v>
      </c>
      <c r="BD63">
        <f t="shared" si="19"/>
        <v>30.026955858083259</v>
      </c>
      <c r="BE63">
        <f t="shared" si="19"/>
        <v>19.498809873014654</v>
      </c>
      <c r="BF63">
        <f t="shared" si="19"/>
        <v>60.612236255215009</v>
      </c>
      <c r="BG63">
        <v>0</v>
      </c>
      <c r="BH63">
        <v>0</v>
      </c>
    </row>
    <row r="64" spans="1:61">
      <c r="A64" s="16">
        <v>10003</v>
      </c>
      <c r="B64" s="16" t="s">
        <v>28</v>
      </c>
      <c r="C64" t="s">
        <v>30</v>
      </c>
      <c r="D64">
        <f t="shared" ref="D64:S65" si="20">D51/D12</f>
        <v>178.42160828049225</v>
      </c>
      <c r="E64">
        <f t="shared" si="20"/>
        <v>191.67676838195575</v>
      </c>
      <c r="F64">
        <f t="shared" si="20"/>
        <v>2.6678611524747176</v>
      </c>
      <c r="G64">
        <f t="shared" si="20"/>
        <v>0</v>
      </c>
      <c r="H64">
        <f t="shared" si="20"/>
        <v>0</v>
      </c>
      <c r="I64">
        <f t="shared" si="20"/>
        <v>0</v>
      </c>
      <c r="J64">
        <f t="shared" si="20"/>
        <v>0</v>
      </c>
      <c r="K64">
        <f t="shared" si="20"/>
        <v>12.832662078416408</v>
      </c>
      <c r="L64">
        <f t="shared" si="20"/>
        <v>35.90427661595853</v>
      </c>
      <c r="M64">
        <f t="shared" si="20"/>
        <v>14.999999918567392</v>
      </c>
      <c r="N64">
        <f t="shared" si="20"/>
        <v>147.46368176315738</v>
      </c>
      <c r="O64">
        <f t="shared" si="20"/>
        <v>85.643110581699631</v>
      </c>
      <c r="P64">
        <f t="shared" si="20"/>
        <v>109.86726040774627</v>
      </c>
      <c r="Q64">
        <f t="shared" si="20"/>
        <v>192.86003272906768</v>
      </c>
      <c r="R64">
        <f t="shared" si="20"/>
        <v>150.31992163406034</v>
      </c>
      <c r="S64">
        <f t="shared" si="20"/>
        <v>5.4004060797396738</v>
      </c>
      <c r="T64">
        <f t="shared" si="18"/>
        <v>172.6548339137729</v>
      </c>
      <c r="U64">
        <v>0</v>
      </c>
      <c r="V64">
        <v>0</v>
      </c>
      <c r="AM64" s="16">
        <v>10003</v>
      </c>
      <c r="AN64" s="16" t="s">
        <v>28</v>
      </c>
      <c r="AO64" t="s">
        <v>30</v>
      </c>
      <c r="AP64">
        <f t="shared" ref="AP64:BE65" si="21">AP51/AP12</f>
        <v>29.777778560413886</v>
      </c>
      <c r="AQ64">
        <f t="shared" si="21"/>
        <v>59.55555297240867</v>
      </c>
      <c r="AR64">
        <f t="shared" si="21"/>
        <v>17.843611453718051</v>
      </c>
      <c r="AS64">
        <f t="shared" si="21"/>
        <v>0</v>
      </c>
      <c r="AT64">
        <f t="shared" si="21"/>
        <v>0</v>
      </c>
      <c r="AU64">
        <f t="shared" si="21"/>
        <v>0</v>
      </c>
      <c r="AV64">
        <f t="shared" si="21"/>
        <v>0</v>
      </c>
      <c r="AW64">
        <f t="shared" si="21"/>
        <v>4.2938253994505073</v>
      </c>
      <c r="AX64">
        <f t="shared" si="21"/>
        <v>9.2328032661143151</v>
      </c>
      <c r="AY64">
        <f t="shared" si="21"/>
        <v>8.0449030790412035</v>
      </c>
      <c r="AZ64">
        <f t="shared" si="21"/>
        <v>32.498433632577878</v>
      </c>
      <c r="BA64">
        <f t="shared" si="21"/>
        <v>25.838559042230781</v>
      </c>
      <c r="BB64">
        <f t="shared" si="21"/>
        <v>36.377401244254436</v>
      </c>
      <c r="BC64">
        <f t="shared" si="21"/>
        <v>68.448151260250526</v>
      </c>
      <c r="BD64">
        <f t="shared" si="21"/>
        <v>29.53500094888053</v>
      </c>
      <c r="BE64">
        <f t="shared" si="21"/>
        <v>18.966751009137955</v>
      </c>
      <c r="BF64">
        <f t="shared" si="19"/>
        <v>59.069994914739347</v>
      </c>
      <c r="BG64">
        <v>0</v>
      </c>
      <c r="BH64">
        <v>0</v>
      </c>
    </row>
    <row r="65" spans="1:80">
      <c r="A65" s="16">
        <v>10005</v>
      </c>
      <c r="B65" s="16" t="s">
        <v>29</v>
      </c>
      <c r="C65" t="s">
        <v>30</v>
      </c>
      <c r="D65">
        <f t="shared" si="20"/>
        <v>140.51640019055995</v>
      </c>
      <c r="E65">
        <f t="shared" si="18"/>
        <v>203.96653951519951</v>
      </c>
      <c r="F65">
        <f t="shared" si="18"/>
        <v>3.519703966985904</v>
      </c>
      <c r="G65">
        <f t="shared" si="18"/>
        <v>0</v>
      </c>
      <c r="H65">
        <f t="shared" si="18"/>
        <v>0</v>
      </c>
      <c r="I65">
        <f t="shared" si="18"/>
        <v>0</v>
      </c>
      <c r="J65">
        <f t="shared" si="18"/>
        <v>0</v>
      </c>
      <c r="K65">
        <f t="shared" si="18"/>
        <v>98.363874760964165</v>
      </c>
      <c r="L65">
        <f t="shared" si="18"/>
        <v>126.59298259636728</v>
      </c>
      <c r="M65">
        <f t="shared" si="18"/>
        <v>31.989461281709477</v>
      </c>
      <c r="N65">
        <f t="shared" si="18"/>
        <v>131.75264416983563</v>
      </c>
      <c r="O65">
        <f t="shared" si="18"/>
        <v>169.17113221671781</v>
      </c>
      <c r="P65">
        <f t="shared" si="18"/>
        <v>132.79803745696745</v>
      </c>
      <c r="Q65">
        <f t="shared" si="18"/>
        <v>185.79180229592731</v>
      </c>
      <c r="R65">
        <f t="shared" si="18"/>
        <v>139.42082716957975</v>
      </c>
      <c r="S65">
        <f t="shared" si="18"/>
        <v>6.2513914140392721</v>
      </c>
      <c r="T65">
        <f t="shared" si="18"/>
        <v>270.47518607886451</v>
      </c>
      <c r="U65">
        <v>0</v>
      </c>
      <c r="V65">
        <v>0</v>
      </c>
      <c r="AM65" s="16">
        <v>10005</v>
      </c>
      <c r="AN65" s="16" t="s">
        <v>29</v>
      </c>
      <c r="AO65" t="s">
        <v>30</v>
      </c>
      <c r="AP65">
        <f t="shared" si="21"/>
        <v>24.658044767777941</v>
      </c>
      <c r="AQ65">
        <f t="shared" si="19"/>
        <v>49.381269015017217</v>
      </c>
      <c r="AR65">
        <f t="shared" si="19"/>
        <v>18.469228787749003</v>
      </c>
      <c r="AS65">
        <f t="shared" si="19"/>
        <v>0</v>
      </c>
      <c r="AT65">
        <f t="shared" si="19"/>
        <v>0</v>
      </c>
      <c r="AU65">
        <f t="shared" si="19"/>
        <v>0</v>
      </c>
      <c r="AV65">
        <f t="shared" si="19"/>
        <v>0</v>
      </c>
      <c r="AW65">
        <f t="shared" si="19"/>
        <v>24.412849736157956</v>
      </c>
      <c r="AX65">
        <f t="shared" si="19"/>
        <v>56.948781136586682</v>
      </c>
      <c r="AY65">
        <f t="shared" si="19"/>
        <v>13.701730177051855</v>
      </c>
      <c r="AZ65">
        <f t="shared" si="19"/>
        <v>24.177877707561109</v>
      </c>
      <c r="BA65">
        <f t="shared" si="19"/>
        <v>77.507266699397306</v>
      </c>
      <c r="BB65">
        <f t="shared" si="19"/>
        <v>34.062630553071294</v>
      </c>
      <c r="BC65">
        <f t="shared" si="19"/>
        <v>65.937351936933908</v>
      </c>
      <c r="BD65">
        <f t="shared" si="19"/>
        <v>28.820000570837649</v>
      </c>
      <c r="BE65">
        <f t="shared" si="19"/>
        <v>22.940717322239003</v>
      </c>
      <c r="BF65">
        <f t="shared" si="19"/>
        <v>88.174019275459059</v>
      </c>
      <c r="BG65">
        <v>0</v>
      </c>
      <c r="BH65">
        <v>0</v>
      </c>
    </row>
    <row r="69" spans="1:80" ht="30">
      <c r="C69" s="3" t="s">
        <v>32</v>
      </c>
      <c r="D69" s="3" t="s">
        <v>52</v>
      </c>
      <c r="E69" s="3" t="s">
        <v>33</v>
      </c>
      <c r="F69" s="3" t="s">
        <v>53</v>
      </c>
      <c r="G69" s="3" t="s">
        <v>34</v>
      </c>
      <c r="H69" s="3" t="s">
        <v>54</v>
      </c>
      <c r="I69" s="3" t="s">
        <v>35</v>
      </c>
      <c r="J69" s="3" t="s">
        <v>55</v>
      </c>
      <c r="K69" s="3" t="s">
        <v>36</v>
      </c>
      <c r="L69" s="3" t="s">
        <v>56</v>
      </c>
      <c r="M69" s="3" t="s">
        <v>37</v>
      </c>
      <c r="N69" s="3" t="s">
        <v>57</v>
      </c>
      <c r="O69" s="3" t="s">
        <v>38</v>
      </c>
      <c r="P69" s="3" t="s">
        <v>58</v>
      </c>
      <c r="Q69" s="3" t="s">
        <v>39</v>
      </c>
      <c r="R69" s="3" t="s">
        <v>59</v>
      </c>
      <c r="S69" s="3" t="s">
        <v>40</v>
      </c>
      <c r="T69" s="3" t="s">
        <v>60</v>
      </c>
      <c r="U69" s="3" t="s">
        <v>41</v>
      </c>
      <c r="V69" s="3" t="s">
        <v>61</v>
      </c>
      <c r="W69" s="3" t="s">
        <v>42</v>
      </c>
      <c r="X69" s="3" t="s">
        <v>62</v>
      </c>
      <c r="Y69" s="3" t="s">
        <v>43</v>
      </c>
      <c r="Z69" s="3" t="s">
        <v>63</v>
      </c>
      <c r="AA69" s="3" t="s">
        <v>44</v>
      </c>
      <c r="AB69" s="3" t="s">
        <v>64</v>
      </c>
      <c r="AC69" s="3" t="s">
        <v>45</v>
      </c>
      <c r="AD69" s="3" t="s">
        <v>65</v>
      </c>
      <c r="AE69" s="3" t="s">
        <v>46</v>
      </c>
      <c r="AF69" s="3" t="s">
        <v>66</v>
      </c>
      <c r="AG69" s="3" t="s">
        <v>47</v>
      </c>
      <c r="AH69" s="3" t="s">
        <v>67</v>
      </c>
      <c r="AI69" s="3" t="s">
        <v>48</v>
      </c>
      <c r="AJ69" s="3" t="s">
        <v>68</v>
      </c>
      <c r="AK69" s="3" t="s">
        <v>49</v>
      </c>
      <c r="AL69" s="3" t="s">
        <v>69</v>
      </c>
      <c r="AM69" s="3" t="s">
        <v>50</v>
      </c>
      <c r="AN69" s="3" t="s">
        <v>70</v>
      </c>
      <c r="AP69" s="5"/>
      <c r="BC69" s="12"/>
      <c r="BD69" s="5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 s="12"/>
    </row>
    <row r="70" spans="1:80">
      <c r="D70" s="3"/>
      <c r="F70" s="3"/>
      <c r="H70" s="3"/>
      <c r="J70" s="3"/>
      <c r="L70" s="3"/>
      <c r="N70" s="3"/>
      <c r="P70" s="3"/>
      <c r="R70" s="3"/>
      <c r="T70" s="3"/>
      <c r="V70" s="3"/>
      <c r="X70" s="3"/>
      <c r="Z70" s="3"/>
      <c r="AB70" s="3"/>
      <c r="AD70" s="3"/>
      <c r="AF70" s="3"/>
      <c r="AH70" s="3"/>
      <c r="AJ70" s="3"/>
      <c r="AL70" s="3"/>
      <c r="AP70" s="5"/>
      <c r="BC70" s="12"/>
      <c r="BD70" s="5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 s="12"/>
    </row>
  </sheetData>
  <dataValidations count="3">
    <dataValidation type="list" allowBlank="1" showInputMessage="1" showErrorMessage="1" sqref="Z3:AA4 BL3:BL4">
      <formula1>"gom,gwm,lhy,mch,mtg,nch,ntg,oac,ohy,pas,sch,scl,sgg,sgs,som,soy,swm,cch,ctg"</formula1>
    </dataValidation>
    <dataValidation type="list" allowBlank="1" showInputMessage="1" showErrorMessage="1" sqref="Z2">
      <formula1>$C$69:$BF$69</formula1>
    </dataValidation>
    <dataValidation type="list" allowBlank="1" showInputMessage="1" showErrorMessage="1" sqref="BL2">
      <formula1>$C$69:$AN$69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mjohnston</cp:lastModifiedBy>
  <dcterms:created xsi:type="dcterms:W3CDTF">2016-07-06T11:59:31Z</dcterms:created>
  <dcterms:modified xsi:type="dcterms:W3CDTF">2016-07-19T12:35:05Z</dcterms:modified>
</cp:coreProperties>
</file>